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firstSheet="5" activeTab="8"/>
  </bookViews>
  <sheets>
    <sheet name="総会次第" sheetId="1" r:id="rId1"/>
    <sheet name="１号議案　事業報告書" sheetId="2" r:id="rId2"/>
    <sheet name="２号議案　決算書表紙" sheetId="3" r:id="rId3"/>
    <sheet name="２号議案　活動計算書" sheetId="4" r:id="rId4"/>
    <sheet name="２号議案　活動計算書の注記 " sheetId="5" r:id="rId5"/>
    <sheet name="２号議案　貸借対照表" sheetId="6" r:id="rId6"/>
    <sheet name="２号議案　財産目録" sheetId="7" r:id="rId7"/>
    <sheet name="３号議案　監査報告書" sheetId="8" r:id="rId8"/>
    <sheet name="４号議案　事業計画" sheetId="9" r:id="rId9"/>
    <sheet name="５号議案　活動予算書" sheetId="10" r:id="rId10"/>
    <sheet name="５号議案　活動予算書の注記" sheetId="11" r:id="rId11"/>
  </sheets>
  <definedNames>
    <definedName name="_xlnm.Print_Area" localSheetId="3">'２号議案　活動計算書'!$V$1:$AG$63</definedName>
    <definedName name="_xlnm.Print_Area" localSheetId="4">'２号議案　活動計算書の注記 '!$Y:$AI</definedName>
    <definedName name="_xlnm.Print_Area" localSheetId="9">'５号議案　活動予算書'!$A$1:$H$61</definedName>
    <definedName name="_xlnm.Print_Area" localSheetId="10">'５号議案　活動予算書の注記'!$A$1:$K$47</definedName>
  </definedNames>
  <calcPr fullCalcOnLoad="1"/>
</workbook>
</file>

<file path=xl/sharedStrings.xml><?xml version="1.0" encoding="utf-8"?>
<sst xmlns="http://schemas.openxmlformats.org/spreadsheetml/2006/main" count="761" uniqueCount="310">
  <si>
    <t>Ⅲ</t>
  </si>
  <si>
    <t>Ⅱ</t>
  </si>
  <si>
    <t>Ⅳ</t>
  </si>
  <si>
    <t>Ⅰ</t>
  </si>
  <si>
    <t>２　　事業の実施に関する事項</t>
  </si>
  <si>
    <t>　　（１）　特定非営利活動に係る事業</t>
  </si>
  <si>
    <t>受益対象者の範囲及び人数</t>
  </si>
  <si>
    <t>定　　款　　の　　　　　事　　業　　名</t>
  </si>
  <si>
    <t>支出額（千円）</t>
  </si>
  <si>
    <t>　　（２）　その他の事業</t>
  </si>
  <si>
    <t>支出額（千円）</t>
  </si>
  <si>
    <t>従事者の人数</t>
  </si>
  <si>
    <t>和歌山市</t>
  </si>
  <si>
    <t>【第１号議案】</t>
  </si>
  <si>
    <t>特定非営利活動法人　和歌山国際脊椎先端技術開発研究会</t>
  </si>
  <si>
    <t>整形外科専門医、脊椎脊髄病医、脊椎脊髄外科指導医、脊椎内視鏡下手術・技術認定医養成支援事業</t>
  </si>
  <si>
    <t>1人</t>
  </si>
  <si>
    <t>脊椎脊髄病手術実績共有化事業</t>
  </si>
  <si>
    <t>3人</t>
  </si>
  <si>
    <t>和歌山県内の脊椎脊髄病手術に関係する医師約30人</t>
  </si>
  <si>
    <t>脊椎脊髄病先端治療技術広報事業</t>
  </si>
  <si>
    <t>2人</t>
  </si>
  <si>
    <t>レジナビフェア参加者の内、ブース訪問延べ約50名</t>
  </si>
  <si>
    <t>※今年度はその他事業を実施していません。</t>
  </si>
  <si>
    <t>１　　事業の実施方針</t>
  </si>
  <si>
    <t>養成先紹介・養成ﾌﾟﾛｸﾞﾗﾑ作成</t>
  </si>
  <si>
    <t>随時</t>
  </si>
  <si>
    <t>インターンフェロー応募者</t>
  </si>
  <si>
    <t>8人</t>
  </si>
  <si>
    <t>H24.8.9～H25.2.28</t>
  </si>
  <si>
    <t>会員病院における、脊椎脊髄病手術の実績を収集データベース化のためシステム構築と運用</t>
  </si>
  <si>
    <t>医療関係者、特に整形外科医に直接アピールできるメディアを選択して、NPOの設立趣旨。インターンフェロー制度（医師養成プログラム）の広報活動を行う。</t>
  </si>
  <si>
    <t>H24.8、H24.10</t>
  </si>
  <si>
    <t>Ｗｅｂ上</t>
  </si>
  <si>
    <t>メールにて発信</t>
  </si>
  <si>
    <t>西日本在住の転職情報希望の医師約800名</t>
  </si>
  <si>
    <t>理事長個人への取材を含む関連の各種報道機関。公的機関の取材への積極的対応</t>
  </si>
  <si>
    <t>取材者の媒体を通じて全国へ</t>
  </si>
  <si>
    <t>不特定多数</t>
  </si>
  <si>
    <t>ホームページの運用開始とFacebookページの活用による広報活動</t>
  </si>
  <si>
    <t>H24.8～</t>
  </si>
  <si>
    <t>脊椎脊髄病先端治療技術受託開発事業</t>
  </si>
  <si>
    <t>経済産業省の課題解決型医療機器等開発事業「医療現場の課題・ニーズ調査」に応募するとともに、和歌山県立医科大学の医工連携事業にも参画し、受託開発または共同開発の事務局機能の引き受けを目指す。</t>
  </si>
  <si>
    <t>県内企業数社及び開発後は全国の患者</t>
  </si>
  <si>
    <t>脊椎脊髄病患者支援事業</t>
  </si>
  <si>
    <t>脊椎脊椎病患者向けコンテンツの作成（ホームページ上への公開）</t>
  </si>
  <si>
    <t>整形外科医支援事業</t>
  </si>
  <si>
    <t>県内の整形外科専門医の技術知識向上活動への支援</t>
  </si>
  <si>
    <t>和歌山県科の整形外科専門医の内研究・研修活動に取り組んでいる医師</t>
  </si>
  <si>
    <t>※今年度はその他事業の実施を予定しません</t>
  </si>
  <si>
    <t>特定非営利活動法人和歌山国際脊椎先端技術開発研究会</t>
  </si>
  <si>
    <t>科目</t>
  </si>
  <si>
    <t>特定非営利活動に係る事業</t>
  </si>
  <si>
    <t>その他の事業</t>
  </si>
  <si>
    <t>合計</t>
  </si>
  <si>
    <t>経常収益</t>
  </si>
  <si>
    <t>受取会費</t>
  </si>
  <si>
    <t>正会員受入会金</t>
  </si>
  <si>
    <t>賛助会員受取会費</t>
  </si>
  <si>
    <t>受取寄附金</t>
  </si>
  <si>
    <t>経常収益計</t>
  </si>
  <si>
    <t>経常費用</t>
  </si>
  <si>
    <t>事業費</t>
  </si>
  <si>
    <t>人件費</t>
  </si>
  <si>
    <t>人件費計</t>
  </si>
  <si>
    <t>その他経費</t>
  </si>
  <si>
    <t>旅費交通費</t>
  </si>
  <si>
    <t>通信費</t>
  </si>
  <si>
    <t>消耗品費</t>
  </si>
  <si>
    <t>支払手数料</t>
  </si>
  <si>
    <t>その他経費計</t>
  </si>
  <si>
    <t>事業費計</t>
  </si>
  <si>
    <t>管理費</t>
  </si>
  <si>
    <t>事務用品費</t>
  </si>
  <si>
    <t>新聞図書費</t>
  </si>
  <si>
    <t>支払手数料（事務局運営委託費分）</t>
  </si>
  <si>
    <t>支払手数料（その他支払手数料）</t>
  </si>
  <si>
    <t>減価償却費</t>
  </si>
  <si>
    <t>管理費計</t>
  </si>
  <si>
    <t>経常費用計</t>
  </si>
  <si>
    <t>当期経常増減額</t>
  </si>
  <si>
    <t>経常外収益</t>
  </si>
  <si>
    <t>経常外収益計</t>
  </si>
  <si>
    <t>経常外費用</t>
  </si>
  <si>
    <t>経常外費用計</t>
  </si>
  <si>
    <t>経理区分振替額</t>
  </si>
  <si>
    <t>税引前当期正味財産増減額</t>
  </si>
  <si>
    <t>法人税、住民税及び事業税</t>
  </si>
  <si>
    <t>当期正味財産増減額</t>
  </si>
  <si>
    <t>前期繰越正味財産額</t>
  </si>
  <si>
    <t>次期繰越正味財産額</t>
  </si>
  <si>
    <t>1.　重要な会計方針</t>
  </si>
  <si>
    <t>　　　（１）固定資産の減価償却の方法</t>
  </si>
  <si>
    <t>　　　　　　有形固定資産、定率法で償却をし、無形固定資産は定額法で償却をしています。</t>
  </si>
  <si>
    <t>　　　（２）消費税等の会計処理</t>
  </si>
  <si>
    <t>　　　　　　消費税等の会計処理は、税込方式によっています。</t>
  </si>
  <si>
    <t>科目</t>
  </si>
  <si>
    <t>整形外科専門医、脊椎脊髄病医、脊椎脊髄外科指導医、脊椎内視鏡下手術・技術認定医養成支援事業</t>
  </si>
  <si>
    <t>脊椎脊髄病手術実績共有化事業</t>
  </si>
  <si>
    <t>脊椎脊髄先端治療技術広報事業</t>
  </si>
  <si>
    <t>整形外科医支援事業</t>
  </si>
  <si>
    <t>管理部門</t>
  </si>
  <si>
    <t>Ⅰ　経常収益</t>
  </si>
  <si>
    <t>　経常収益計</t>
  </si>
  <si>
    <t>Ⅱ　経常費用</t>
  </si>
  <si>
    <t>　(1)人件費</t>
  </si>
  <si>
    <t>　　人件費計</t>
  </si>
  <si>
    <r>
      <t>　(2)</t>
    </r>
    <r>
      <rPr>
        <sz val="8"/>
        <rFont val="ＭＳ Ｐゴシック"/>
        <family val="3"/>
      </rPr>
      <t>その他の経費</t>
    </r>
  </si>
  <si>
    <t>　交際費</t>
  </si>
  <si>
    <t>　旅費交通費</t>
  </si>
  <si>
    <t>　通信費</t>
  </si>
  <si>
    <t>　消耗品費</t>
  </si>
  <si>
    <t>　事務用品費</t>
  </si>
  <si>
    <t>　新聞図書費</t>
  </si>
  <si>
    <t>　支払手数料</t>
  </si>
  <si>
    <t>　租税公課</t>
  </si>
  <si>
    <t>　減価償却費</t>
  </si>
  <si>
    <t>　その他経費計</t>
  </si>
  <si>
    <t>　経常費用計</t>
  </si>
  <si>
    <t>3.　固定資産の増減内訳</t>
  </si>
  <si>
    <t>期首取得価格</t>
  </si>
  <si>
    <t>取得</t>
  </si>
  <si>
    <t>減少</t>
  </si>
  <si>
    <t>期末取得価格</t>
  </si>
  <si>
    <t>減価償却累計額</t>
  </si>
  <si>
    <t>期末簿価額</t>
  </si>
  <si>
    <t>有形固定資産</t>
  </si>
  <si>
    <t>　機械装置</t>
  </si>
  <si>
    <t>無形固定資産</t>
  </si>
  <si>
    <t>（単位：円）</t>
  </si>
  <si>
    <t>Ⅰ</t>
  </si>
  <si>
    <t>Ⅱ</t>
  </si>
  <si>
    <t>(1)</t>
  </si>
  <si>
    <t>(2)</t>
  </si>
  <si>
    <t>Ⅲ</t>
  </si>
  <si>
    <t>Ⅳ</t>
  </si>
  <si>
    <t>正会員受取会費（法人4、個人11）</t>
  </si>
  <si>
    <t>　　計算書類の作成は、NPO会計基準（2011年11月20日　NPO法人会計基準協議会）によっています。</t>
  </si>
  <si>
    <t>事業部門計</t>
  </si>
  <si>
    <t>　1受取会費</t>
  </si>
  <si>
    <t>　2受取寄附金</t>
  </si>
  <si>
    <t>縦差引</t>
  </si>
  <si>
    <t>　ソフトウエア</t>
  </si>
  <si>
    <t>２.　事業別損益予算</t>
  </si>
  <si>
    <t>脊椎脊髄病先端治療技術受託開発事業</t>
  </si>
  <si>
    <t>【第５号議案】</t>
  </si>
  <si>
    <t>平成２４年７月１日から平成２５年６月３０日まで</t>
  </si>
  <si>
    <t>第２期（平成２４年度）活動予算書</t>
  </si>
  <si>
    <t>第２期（平成２４年度）活動予算書の注記</t>
  </si>
  <si>
    <t>【第４号議案】</t>
  </si>
  <si>
    <t>　　　　　　　　　　　　　　　　　　　　　　　　　　特定非営利活動法人　和歌山国際脊椎先端技術開発研究会　</t>
  </si>
  <si>
    <t>租税公課</t>
  </si>
  <si>
    <t>【第２号議案－1】</t>
  </si>
  <si>
    <t>Ⅰ</t>
  </si>
  <si>
    <t>資産の部</t>
  </si>
  <si>
    <t>流動資産</t>
  </si>
  <si>
    <t>現金・預金</t>
  </si>
  <si>
    <t>未収入金</t>
  </si>
  <si>
    <t>流動資産合計</t>
  </si>
  <si>
    <t>固定資産</t>
  </si>
  <si>
    <t>(1)　有形固定資産</t>
  </si>
  <si>
    <t>機械装置</t>
  </si>
  <si>
    <t>有形固定資産計</t>
  </si>
  <si>
    <t>(2)　無形固定資産</t>
  </si>
  <si>
    <t>ソフトウエア</t>
  </si>
  <si>
    <t>無形固定資産計</t>
  </si>
  <si>
    <t>(3)　投資その他の資産</t>
  </si>
  <si>
    <t>投資その他の資産計</t>
  </si>
  <si>
    <t>固定資産合計</t>
  </si>
  <si>
    <t>資産合計</t>
  </si>
  <si>
    <t>Ⅱ</t>
  </si>
  <si>
    <t>負債の部</t>
  </si>
  <si>
    <t>流動負債</t>
  </si>
  <si>
    <t>前受金</t>
  </si>
  <si>
    <t>流動負債合計</t>
  </si>
  <si>
    <t>固定負債</t>
  </si>
  <si>
    <t>固定負債合計</t>
  </si>
  <si>
    <t>負債合計</t>
  </si>
  <si>
    <t>Ⅲ</t>
  </si>
  <si>
    <t>正味財産の部</t>
  </si>
  <si>
    <t>正味財産合計</t>
  </si>
  <si>
    <t>負債及び正味財産合計</t>
  </si>
  <si>
    <t>　　　　金　　　　　額　　　（単位：円）</t>
  </si>
  <si>
    <t>【第２号議案－３】</t>
  </si>
  <si>
    <t>手許現金</t>
  </si>
  <si>
    <t>紀陽銀行和歌山市役所支店普通預金</t>
  </si>
  <si>
    <t>パソコン1台</t>
  </si>
  <si>
    <t>パソコン用モニター</t>
  </si>
  <si>
    <t>パソコン用ソフトﾏｲｸﾛｿﾌﾄｵﾌｨｽ2010</t>
  </si>
  <si>
    <t>正会員会費前受金（2名）</t>
  </si>
  <si>
    <t>　　　　　　金　　　　　額　　　（単位：円）</t>
  </si>
  <si>
    <t>科目　　・　　摘要</t>
  </si>
  <si>
    <t>決算報告書</t>
  </si>
  <si>
    <t>特定非営利活動法人　和歌山国際脊椎先端技術開発研究会</t>
  </si>
  <si>
    <t>和歌山市七番丁１１－１アラスカビル</t>
  </si>
  <si>
    <t>【第２号議案】</t>
  </si>
  <si>
    <t>＜通常総会開催式次第＞</t>
  </si>
  <si>
    <t>　　　　　　　　２．理事長挨拶</t>
  </si>
  <si>
    <t>　　　　　　　　３．議長選出</t>
  </si>
  <si>
    <t>　　　　　　　　４．次に議事録署名人を選出、</t>
  </si>
  <si>
    <t xml:space="preserve">　　　　　　　　５．議事  </t>
  </si>
  <si>
    <t xml:space="preserve">  　　　　　　        第３号議案  監査報告</t>
  </si>
  <si>
    <t>以上</t>
  </si>
  <si>
    <t>　　　　　　　　１．開会並びに総会成立宣言</t>
  </si>
  <si>
    <t>　　　　　　　　　　　６．その他連絡事項</t>
  </si>
  <si>
    <t>　　　　　　　　　　　７．閉会宣言</t>
  </si>
  <si>
    <t>　　　　　　　　　　　第１号議案  平成２４年度事業報告</t>
  </si>
  <si>
    <t xml:space="preserve">        　　　　　　  第２号議案  平成２４年度活動計算書（決算報告書）承認</t>
  </si>
  <si>
    <t xml:space="preserve">        　　　　　　  第４号議案　平成２５年度事業計画承認</t>
  </si>
  <si>
    <t>　　　　　　　　　　　第５号議案  平成２５年度活動予算書　承認</t>
  </si>
  <si>
    <t>第２期（平成２４年度）</t>
  </si>
  <si>
    <t>自　　平成２４年７月　１日</t>
  </si>
  <si>
    <r>
      <t>至　　平成２</t>
    </r>
    <r>
      <rPr>
        <sz val="11"/>
        <rFont val="ＭＳ Ｐゴシック"/>
        <family val="3"/>
      </rPr>
      <t>５</t>
    </r>
    <r>
      <rPr>
        <sz val="11"/>
        <rFont val="ＭＳ Ｐゴシック"/>
        <family val="3"/>
      </rPr>
      <t>年６月３０日</t>
    </r>
  </si>
  <si>
    <t>【第５号議案　補足資料】</t>
  </si>
  <si>
    <t>【第２号議案　補足資料－２】</t>
  </si>
  <si>
    <t>【第２号議案－４】</t>
  </si>
  <si>
    <t>平成２４年７月１日から平成２５年６月３０日まで</t>
  </si>
  <si>
    <t>第２期（平成２４年度）活動計算書（決算）の注記</t>
  </si>
  <si>
    <t>２.　事業別損益決算</t>
  </si>
  <si>
    <t>広告宣伝費</t>
  </si>
  <si>
    <t>　広告宣伝費</t>
  </si>
  <si>
    <t>　雑費</t>
  </si>
  <si>
    <t>第２期（平成２４年度）活動計算書（決算）</t>
  </si>
  <si>
    <t>第２期（平成２４年度）活動計算書（予算対決算比較）</t>
  </si>
  <si>
    <t>決算</t>
  </si>
  <si>
    <t>予算</t>
  </si>
  <si>
    <t>差額</t>
  </si>
  <si>
    <t>経常増減額予算</t>
  </si>
  <si>
    <t>決算－予算</t>
  </si>
  <si>
    <t>第２期（平成２４年度）特定非営利活動に係る事業会計貸借対照表</t>
  </si>
  <si>
    <t>　　　　　平成２５年６月３０日現在　</t>
  </si>
  <si>
    <t>預り金</t>
  </si>
  <si>
    <t>前期繰越正味資産</t>
  </si>
  <si>
    <t>雑費</t>
  </si>
  <si>
    <t>第２期（平成２４年度）財産目録</t>
  </si>
  <si>
    <t>平成２５年６月３０日現在</t>
  </si>
  <si>
    <t>データベース用サーバー</t>
  </si>
  <si>
    <t>ホームページ</t>
  </si>
  <si>
    <t>手術情報データベースシステム</t>
  </si>
  <si>
    <t>デーベース用ルーター</t>
  </si>
  <si>
    <t>源泉税預り金</t>
  </si>
  <si>
    <t xml:space="preserve">第２期（平成２４年度）事業報告書) </t>
  </si>
  <si>
    <t>１　　事業の成果</t>
  </si>
  <si>
    <t>当初の予定者がインターンフェローではなく就職を選んだため作成せず。</t>
  </si>
  <si>
    <t>実施日時</t>
  </si>
  <si>
    <t>実施場所</t>
  </si>
  <si>
    <t>H24.9から外注事業者に依頼して開発、医大、角谷整形、事務局の専用回線設置を含めて構築したが、現在最終調整中</t>
  </si>
  <si>
    <t>H24.7～経済産業省をはじめ予定以上に情報収集、アピール活動を行ったが具体的成果はなかった</t>
  </si>
  <si>
    <t>H24.7、H25.5、いずれも10人程度の学生に説明</t>
  </si>
  <si>
    <t>H24.8開設</t>
  </si>
  <si>
    <t>今年度実施せず</t>
  </si>
  <si>
    <t>1469(ただし、備品、ソフトウエア購入費以外は60)</t>
  </si>
  <si>
    <t>理事長インタビューをﾄﾞｸﾀｰｽﾞマガジン（2012.8号）、厚生福祉（2012.10.26号）に掲載したほか、時事通信から2012.10.27に記事配信した結果全国の複数の地方紙に掲載された</t>
  </si>
  <si>
    <t>具体的な事業内容</t>
  </si>
  <si>
    <t>①レジナビフェア（民間医局主催の研修医合同説明会）への参加</t>
  </si>
  <si>
    <t>②研修医募集サイト及び医師転職サイトへのバナー広告の実施</t>
  </si>
  <si>
    <t>③転職希望医師へのメルマガ配信</t>
  </si>
  <si>
    <t>④理事長個人への取材を含む関連の各種報道機関。公的機関の取材への積極的対応</t>
  </si>
  <si>
    <t>⑤ホームページの運用開始とFacebookページの活用による広報活動</t>
  </si>
  <si>
    <t>大阪市</t>
  </si>
  <si>
    <t>420(ただし)、ホームページ製作費以外は0</t>
  </si>
  <si>
    <t>※今年度はその他事業の実施しませんでした。</t>
  </si>
  <si>
    <t>定款の事業名</t>
  </si>
  <si>
    <t>　　事業内容</t>
  </si>
  <si>
    <t>実施日時</t>
  </si>
  <si>
    <t>実施場所</t>
  </si>
  <si>
    <t>第３期（平成２５年度）事業計画書</t>
  </si>
  <si>
    <t>平成２５年７月１日から平成２６年６月３０日まで</t>
  </si>
  <si>
    <t>　平成２５年度は、引き続き、当研究会のすべての事業の前提ともなる、インターンフェローの確保に全力を尽くしたい。具体的には、当研究会の設立と、インターンフェロー制度の存在を、興味のある方に口コミで伝えるため会員が県外に講演や学会のために参加する機会を利用し直接アピールすることに重点を置きたい。それと並行して、手術実績のデータベース化や、学会活動等への補助など、当会の会員以外も含めた和歌山の整形外科医への支援も本格化したい。さらに、当研究会へご支援いただく輪を広げるため、当研究会として、仮認定ＮＰＯの申請も行いたい。</t>
  </si>
  <si>
    <t>会員病院における、脊椎脊髄病手術の実績を収集データベース化のためシステムの修正と既存データの移行と運用</t>
  </si>
  <si>
    <t>医療関係者、特に整形外科医に直接アピールする場として、NPOの会員が県外で学会活動等をする際を利用して、NPOの設立趣旨。インターンフェロー制度（医師養成プログラム）の広報活動を依頼する</t>
  </si>
  <si>
    <t>H25.8～</t>
  </si>
  <si>
    <t>H25.7～</t>
  </si>
  <si>
    <t>H25.8～</t>
  </si>
  <si>
    <t>和歌山県外</t>
  </si>
  <si>
    <t>１０人</t>
  </si>
  <si>
    <t>県外の整形外科医</t>
  </si>
  <si>
    <t>過去５年以内に、NPO会員病院の脊椎関連の内視鏡手術を受けた患者のうち、ゴルフ愛好者を集め、ゴルフコンペを開き、術後経過を観察し、データを収集する</t>
  </si>
  <si>
    <t>H25.11</t>
  </si>
  <si>
    <t>白浜町</t>
  </si>
  <si>
    <t>手術を受けた中の約２０人</t>
  </si>
  <si>
    <t>H25.9～</t>
  </si>
  <si>
    <t>県内の出先機関中心</t>
  </si>
  <si>
    <t>20社</t>
  </si>
  <si>
    <t>過去２年間の活動を、過去にご支援いただいた企業及び、過去にお願いしたがご支援いただけなかった企業に説明し、再度ご支援いただくよう広報活動する</t>
  </si>
  <si>
    <t>県内の整形外科専門医の技術知識向上活動への支援を募集要項を制定して制度的に実施する。</t>
  </si>
  <si>
    <t>H25.10～</t>
  </si>
  <si>
    <t>500(内接続料230)</t>
  </si>
  <si>
    <t>第３期（平成２５年度）活動予算書の注記</t>
  </si>
  <si>
    <t>交際費</t>
  </si>
  <si>
    <t>預金利息</t>
  </si>
  <si>
    <t>第３期（平成２４年度）活動予算書</t>
  </si>
  <si>
    <t>平成２５年７月１日から平成２６年６月３０日まで</t>
  </si>
  <si>
    <t>　平成２４年度は、本格的な活動を開始する年と位置付け、当研究会のすべての事業の前提ともなる、インターンフェローの確保に全力を尽くした。具体的には、当研究会の設立と、インターンフェロー制度の存在を、対象者に確実に届けるため、研修医のためのフェアーに参加したり、医師の転職サイトにバナー広告を出すなどの活動を行った。その結果徐々に問い合わせは増えてきている。それと並行して、手術実績のデータベース化もすすめ、一応のシステムは構築したがまだ、実用までは調整が必要である。さらに、学会活動等への補助など、当会の会員以外も含めた和歌山の整形外科医への支援も行ったが当初の予定は下回った。</t>
  </si>
  <si>
    <t>実施日時</t>
  </si>
  <si>
    <t>従業者の人数</t>
  </si>
  <si>
    <t>定款の事業名</t>
  </si>
  <si>
    <t>実施日</t>
  </si>
  <si>
    <t>【第３号議案】</t>
  </si>
  <si>
    <r>
      <t>第２期</t>
    </r>
    <r>
      <rPr>
        <sz val="11"/>
        <rFont val="ＭＳ Ｐ明朝"/>
        <family val="1"/>
      </rPr>
      <t xml:space="preserve">（平成２４年度　平成２４年７月１日から平成２５年６月３０日） </t>
    </r>
  </si>
  <si>
    <t>特定非営利活動法人　和歌山国際脊椎先端技術開発研究会　監査報告書</t>
  </si>
  <si>
    <t>　 平成２４年度　特定非営利活動法人　和歌山国際脊椎先端技術開発研究会の</t>
  </si>
  <si>
    <t>決算報告及び、業務執行・会計処理の状況については、監査の結果、業務執行</t>
  </si>
  <si>
    <t>状況は適正であり、諸帳簿ならびに諸証憑書類は完備しており、  記帳も正確で、</t>
  </si>
  <si>
    <t>会計処理は適正であることを認めます。</t>
  </si>
  <si>
    <t>平成     年     月     日</t>
  </si>
  <si>
    <t>　　　　　　　　　　　　　　　　　　　　　　　　　　　　　　　</t>
  </si>
  <si>
    <t>監事                  　　　　　　　　　　　　　　　　　印</t>
  </si>
  <si>
    <t>和歌山県立医科大学の医工連携事業に参画するとともに、経済産業省をはじめとする政府系の情報収集をしながら受託開発または共同開発の事務局機能の引き受けを目指す。</t>
  </si>
  <si>
    <t>脊椎脊髄病手術実績共有化事業</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</si>
</sst>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Red]\-0\ "/>
    <numFmt numFmtId="178" formatCode="0_ "/>
    <numFmt numFmtId="179" formatCode="[&lt;=999]000;[&lt;=99999]000\-00;000\-0000"/>
    <numFmt numFmtId="180" formatCode="&quot;Yes&quot;;&quot;Yes&quot;;&quot;No&quot;"/>
    <numFmt numFmtId="181" formatCode="&quot;True&quot;;&quot;True&quot;;&quot;False&quot;"/>
    <numFmt numFmtId="182" formatCode="&quot;On&quot;;&quot;On&quot;;&quot;Off&quot;"/>
    <numFmt numFmtId="183" formatCode="[$€-2]\ #,##0.00_);[Red]\([$€-2]\ #,##0.00\)"/>
  </numFmts>
  <fonts count="54">
    <font>
      <sz val="11"/>
      <name val="ＭＳ Ｐゴシック"/>
      <family val="3"/>
    </font>
    <font>
      <sz val="6"/>
      <name val="ＭＳ Ｐゴシック"/>
      <family val="3"/>
    </font>
    <font>
      <sz val="12"/>
      <name val="ＭＳ Ｐゴシック"/>
      <family val="3"/>
    </font>
    <font>
      <sz val="9"/>
      <name val="ＭＳ Ｐゴシック"/>
      <family val="3"/>
    </font>
    <font>
      <sz val="9"/>
      <color indexed="10"/>
      <name val="ＭＳ Ｐゴシック"/>
      <family val="3"/>
    </font>
    <font>
      <sz val="11"/>
      <color indexed="10"/>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sz val="14"/>
      <name val="ＭＳ Ｐゴシック"/>
      <family val="3"/>
    </font>
    <font>
      <u val="double"/>
      <sz val="14"/>
      <name val="ＭＳ Ｐゴシック"/>
      <family val="3"/>
    </font>
    <font>
      <sz val="8"/>
      <name val="ＭＳ Ｐゴシック"/>
      <family val="3"/>
    </font>
    <font>
      <u val="single"/>
      <sz val="24"/>
      <name val="ＭＳ Ｐゴシック"/>
      <family val="3"/>
    </font>
    <font>
      <sz val="10.5"/>
      <name val="ＭＳ 明朝"/>
      <family val="1"/>
    </font>
    <font>
      <sz val="10.5"/>
      <name val="Century"/>
      <family val="1"/>
    </font>
    <font>
      <sz val="14"/>
      <name val="ＭＳ Ｐ明朝"/>
      <family val="1"/>
    </font>
    <font>
      <sz val="11"/>
      <name val="ＭＳ Ｐ明朝"/>
      <family val="1"/>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color indexed="63"/>
      </top>
      <bottom>
        <color indexed="63"/>
      </bottom>
    </border>
    <border>
      <left style="thin"/>
      <right style="double"/>
      <top>
        <color indexed="63"/>
      </top>
      <bottom>
        <color indexed="63"/>
      </bottom>
    </border>
    <border>
      <left style="thin"/>
      <right style="double"/>
      <top style="thin"/>
      <bottom style="thin"/>
    </border>
    <border>
      <left style="thin"/>
      <right style="thin"/>
      <top style="thin"/>
      <bottom style="double"/>
    </border>
    <border>
      <left style="thin"/>
      <right style="double"/>
      <top style="thin"/>
      <bottom style="double"/>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style="double"/>
      <right style="thin"/>
      <top style="thin"/>
      <bottom style="double"/>
    </border>
    <border>
      <left style="thin"/>
      <right>
        <color indexed="63"/>
      </right>
      <top style="double"/>
      <bottom style="thin"/>
    </border>
    <border>
      <left>
        <color indexed="63"/>
      </left>
      <right style="double"/>
      <top style="double"/>
      <bottom style="thin"/>
    </border>
    <border>
      <left style="double"/>
      <right>
        <color indexed="63"/>
      </right>
      <top>
        <color indexed="63"/>
      </top>
      <bottom>
        <color indexed="63"/>
      </bottom>
    </border>
    <border>
      <left style="thin"/>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double"/>
      <top style="thin"/>
      <bottom style="thin"/>
    </border>
    <border>
      <left>
        <color indexed="63"/>
      </left>
      <right style="thin"/>
      <top>
        <color indexed="63"/>
      </top>
      <bottom style="thin"/>
    </border>
    <border>
      <left style="thin"/>
      <right>
        <color indexed="63"/>
      </right>
      <top style="thin"/>
      <bottom style="double"/>
    </border>
    <border>
      <left style="double"/>
      <right>
        <color indexed="63"/>
      </right>
      <top>
        <color indexed="63"/>
      </top>
      <bottom style="double"/>
    </border>
    <border>
      <left>
        <color indexed="63"/>
      </left>
      <right>
        <color indexed="63"/>
      </right>
      <top>
        <color indexed="63"/>
      </top>
      <bottom style="double"/>
    </border>
    <border>
      <left style="thin"/>
      <right>
        <color indexed="63"/>
      </right>
      <top>
        <color indexed="63"/>
      </top>
      <bottom style="double"/>
    </border>
    <border>
      <left>
        <color indexed="63"/>
      </left>
      <right style="double"/>
      <top>
        <color indexed="63"/>
      </top>
      <bottom style="double"/>
    </border>
    <border>
      <left style="thin"/>
      <right>
        <color indexed="63"/>
      </right>
      <top>
        <color indexed="63"/>
      </top>
      <bottom style="thin"/>
    </border>
    <border>
      <left style="thin"/>
      <right>
        <color indexed="63"/>
      </right>
      <top style="thin"/>
      <bottom>
        <color indexed="63"/>
      </bottom>
    </border>
    <border>
      <left style="thin"/>
      <right style="double"/>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style="thin"/>
      <top style="thin"/>
      <bottom style="thin"/>
    </border>
    <border>
      <left>
        <color indexed="63"/>
      </left>
      <right>
        <color indexed="63"/>
      </right>
      <top style="thin"/>
      <bottom style="thin"/>
    </border>
    <border>
      <left style="double"/>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style="double"/>
      <right>
        <color indexed="63"/>
      </right>
      <top>
        <color indexed="63"/>
      </top>
      <bottom style="thin"/>
    </border>
    <border>
      <left>
        <color indexed="63"/>
      </left>
      <right style="thin"/>
      <top style="double"/>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52" fillId="32" borderId="0" applyNumberFormat="0" applyBorder="0" applyAlignment="0" applyProtection="0"/>
  </cellStyleXfs>
  <cellXfs count="275">
    <xf numFmtId="0" fontId="0" fillId="0" borderId="0" xfId="0" applyAlignment="1">
      <alignment/>
    </xf>
    <xf numFmtId="0" fontId="2"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horizontal="center"/>
    </xf>
    <xf numFmtId="0" fontId="0" fillId="0" borderId="10" xfId="0" applyBorder="1" applyAlignment="1">
      <alignment vertical="center" wrapText="1"/>
    </xf>
    <xf numFmtId="0" fontId="0" fillId="0" borderId="0" xfId="0" applyAlignment="1">
      <alignment wrapText="1"/>
    </xf>
    <xf numFmtId="0" fontId="0" fillId="0" borderId="0" xfId="0" applyBorder="1" applyAlignment="1">
      <alignment vertical="center" wrapText="1"/>
    </xf>
    <xf numFmtId="0" fontId="0" fillId="0" borderId="0" xfId="0" applyAlignment="1">
      <alignment vertical="center"/>
    </xf>
    <xf numFmtId="0" fontId="0" fillId="0" borderId="0" xfId="0" applyAlignment="1">
      <alignmen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xf>
    <xf numFmtId="0" fontId="0" fillId="0" borderId="0" xfId="0" applyAlignment="1">
      <alignment horizontal="right"/>
    </xf>
    <xf numFmtId="0" fontId="0" fillId="0" borderId="0" xfId="0" applyAlignment="1">
      <alignment vertical="top" wrapText="1"/>
    </xf>
    <xf numFmtId="0" fontId="0" fillId="0" borderId="0" xfId="0" applyAlignment="1">
      <alignment vertical="top"/>
    </xf>
    <xf numFmtId="0" fontId="0" fillId="0" borderId="13" xfId="0" applyBorder="1" applyAlignment="1">
      <alignment vertical="center"/>
    </xf>
    <xf numFmtId="0" fontId="0" fillId="0" borderId="0" xfId="0" applyAlignment="1" applyProtection="1">
      <alignment/>
      <protection locked="0"/>
    </xf>
    <xf numFmtId="0" fontId="5" fillId="0" borderId="0" xfId="0" applyFont="1" applyAlignment="1" applyProtection="1">
      <alignment/>
      <protection locked="0"/>
    </xf>
    <xf numFmtId="0" fontId="3" fillId="0" borderId="0" xfId="0" applyFont="1" applyAlignment="1" applyProtection="1">
      <alignment/>
      <protection locked="0"/>
    </xf>
    <xf numFmtId="0" fontId="4" fillId="0" borderId="0" xfId="0" applyFont="1" applyAlignment="1" applyProtection="1">
      <alignment/>
      <protection locked="0"/>
    </xf>
    <xf numFmtId="0" fontId="0" fillId="0" borderId="0" xfId="0" applyFont="1" applyFill="1" applyAlignment="1" applyProtection="1">
      <alignment horizontal="left"/>
      <protection locked="0"/>
    </xf>
    <xf numFmtId="0" fontId="0" fillId="0" borderId="10" xfId="0" applyFill="1" applyBorder="1" applyAlignment="1">
      <alignment vertical="top" wrapText="1"/>
    </xf>
    <xf numFmtId="57" fontId="0" fillId="0" borderId="10" xfId="0" applyNumberFormat="1" applyFill="1" applyBorder="1" applyAlignment="1">
      <alignment vertical="top" wrapText="1"/>
    </xf>
    <xf numFmtId="0" fontId="0" fillId="0" borderId="10" xfId="0" applyFill="1" applyBorder="1" applyAlignment="1">
      <alignment horizontal="right" vertical="top" wrapText="1"/>
    </xf>
    <xf numFmtId="0" fontId="3" fillId="0" borderId="10" xfId="0" applyFont="1" applyFill="1" applyBorder="1" applyAlignment="1">
      <alignment horizontal="left" vertical="top" wrapText="1"/>
    </xf>
    <xf numFmtId="0" fontId="0" fillId="0" borderId="11" xfId="0" applyFill="1" applyBorder="1" applyAlignment="1">
      <alignment vertical="top" wrapText="1"/>
    </xf>
    <xf numFmtId="0" fontId="0" fillId="0" borderId="10" xfId="0" applyFill="1" applyBorder="1" applyAlignment="1">
      <alignment horizontal="right" vertical="top"/>
    </xf>
    <xf numFmtId="0" fontId="0" fillId="0" borderId="10" xfId="0" applyFill="1" applyBorder="1" applyAlignment="1">
      <alignment vertical="top"/>
    </xf>
    <xf numFmtId="0" fontId="0" fillId="0" borderId="14" xfId="0" applyFill="1" applyBorder="1" applyAlignment="1">
      <alignment vertical="top" wrapText="1"/>
    </xf>
    <xf numFmtId="0" fontId="0" fillId="0" borderId="15" xfId="0" applyFill="1" applyBorder="1" applyAlignment="1">
      <alignment vertical="top" wrapText="1"/>
    </xf>
    <xf numFmtId="0" fontId="0" fillId="0" borderId="16" xfId="0" applyFill="1" applyBorder="1" applyAlignment="1">
      <alignment vertical="top" wrapText="1"/>
    </xf>
    <xf numFmtId="0" fontId="0" fillId="0" borderId="14" xfId="0" applyFill="1" applyBorder="1" applyAlignment="1">
      <alignment horizontal="right" vertical="top"/>
    </xf>
    <xf numFmtId="0" fontId="3" fillId="0" borderId="14" xfId="0" applyFont="1" applyFill="1" applyBorder="1" applyAlignment="1">
      <alignment horizontal="left" vertical="top" wrapText="1"/>
    </xf>
    <xf numFmtId="0" fontId="0" fillId="0" borderId="14" xfId="0" applyFill="1" applyBorder="1" applyAlignment="1">
      <alignment vertical="top"/>
    </xf>
    <xf numFmtId="0" fontId="0" fillId="0" borderId="15" xfId="0" applyFill="1" applyBorder="1" applyAlignment="1">
      <alignment horizontal="right" vertical="top"/>
    </xf>
    <xf numFmtId="0" fontId="3" fillId="0" borderId="15" xfId="0" applyFont="1" applyFill="1" applyBorder="1" applyAlignment="1">
      <alignment horizontal="left" vertical="top" wrapText="1"/>
    </xf>
    <xf numFmtId="0" fontId="0" fillId="0" borderId="15" xfId="0" applyFill="1" applyBorder="1" applyAlignment="1">
      <alignment vertical="top"/>
    </xf>
    <xf numFmtId="0" fontId="0" fillId="0" borderId="16" xfId="0" applyFill="1" applyBorder="1" applyAlignment="1">
      <alignment horizontal="right" vertical="top"/>
    </xf>
    <xf numFmtId="0" fontId="3" fillId="0" borderId="16" xfId="0" applyFont="1" applyFill="1" applyBorder="1" applyAlignment="1">
      <alignment horizontal="left" vertical="top" wrapText="1"/>
    </xf>
    <xf numFmtId="0" fontId="0" fillId="0" borderId="16" xfId="0" applyFill="1" applyBorder="1" applyAlignment="1">
      <alignment vertical="top"/>
    </xf>
    <xf numFmtId="57" fontId="0" fillId="0" borderId="15" xfId="0" applyNumberFormat="1" applyFill="1" applyBorder="1" applyAlignment="1">
      <alignment horizontal="left" vertical="top" wrapText="1"/>
    </xf>
    <xf numFmtId="0" fontId="0" fillId="0" borderId="14" xfId="0" applyFill="1" applyBorder="1" applyAlignment="1">
      <alignment horizontal="right" vertical="top" wrapText="1"/>
    </xf>
    <xf numFmtId="0" fontId="0" fillId="0" borderId="17" xfId="0" applyFill="1" applyBorder="1" applyAlignment="1">
      <alignment vertical="top" wrapText="1"/>
    </xf>
    <xf numFmtId="57" fontId="0" fillId="0" borderId="10" xfId="0" applyNumberFormat="1" applyFill="1" applyBorder="1" applyAlignment="1">
      <alignment horizontal="left" vertical="top" wrapText="1"/>
    </xf>
    <xf numFmtId="0" fontId="0" fillId="0" borderId="0" xfId="63">
      <alignment vertical="center"/>
      <protection/>
    </xf>
    <xf numFmtId="0" fontId="0" fillId="0" borderId="0" xfId="63" applyBorder="1">
      <alignment vertical="center"/>
      <protection/>
    </xf>
    <xf numFmtId="0" fontId="2" fillId="0" borderId="0" xfId="63" applyFont="1">
      <alignment vertical="center"/>
      <protection/>
    </xf>
    <xf numFmtId="0" fontId="0" fillId="0" borderId="18" xfId="63" applyBorder="1" applyAlignment="1">
      <alignment horizontal="center" vertical="center"/>
      <protection/>
    </xf>
    <xf numFmtId="0" fontId="12" fillId="0" borderId="19" xfId="63" applyFont="1" applyBorder="1" applyAlignment="1">
      <alignment horizontal="left" vertical="top" wrapText="1"/>
      <protection/>
    </xf>
    <xf numFmtId="0" fontId="0" fillId="0" borderId="19" xfId="63" applyBorder="1" applyAlignment="1">
      <alignment horizontal="left" vertical="top" wrapText="1"/>
      <protection/>
    </xf>
    <xf numFmtId="0" fontId="0" fillId="0" borderId="19" xfId="63" applyBorder="1" applyAlignment="1">
      <alignment horizontal="center" vertical="top" wrapText="1"/>
      <protection/>
    </xf>
    <xf numFmtId="0" fontId="0" fillId="0" borderId="20" xfId="63" applyBorder="1" applyAlignment="1">
      <alignment horizontal="center" vertical="top" wrapText="1"/>
      <protection/>
    </xf>
    <xf numFmtId="0" fontId="0" fillId="0" borderId="21" xfId="63" applyBorder="1">
      <alignment vertical="center"/>
      <protection/>
    </xf>
    <xf numFmtId="38" fontId="0" fillId="0" borderId="15" xfId="51" applyFont="1" applyBorder="1" applyAlignment="1">
      <alignment vertical="center"/>
    </xf>
    <xf numFmtId="38" fontId="0" fillId="0" borderId="22" xfId="51" applyFont="1" applyBorder="1" applyAlignment="1">
      <alignment vertical="center"/>
    </xf>
    <xf numFmtId="38" fontId="0" fillId="0" borderId="10" xfId="51" applyFont="1" applyBorder="1" applyAlignment="1">
      <alignment vertical="center"/>
    </xf>
    <xf numFmtId="38" fontId="0" fillId="0" borderId="23" xfId="51" applyFont="1" applyBorder="1" applyAlignment="1">
      <alignment vertical="center"/>
    </xf>
    <xf numFmtId="0" fontId="0" fillId="0" borderId="15" xfId="63" applyBorder="1">
      <alignment vertical="center"/>
      <protection/>
    </xf>
    <xf numFmtId="3" fontId="0" fillId="0" borderId="15" xfId="63" applyNumberFormat="1" applyBorder="1">
      <alignment vertical="center"/>
      <protection/>
    </xf>
    <xf numFmtId="0" fontId="6" fillId="0" borderId="21" xfId="63" applyFont="1" applyBorder="1">
      <alignment vertical="center"/>
      <protection/>
    </xf>
    <xf numFmtId="38" fontId="0" fillId="0" borderId="10" xfId="63" applyNumberFormat="1" applyBorder="1">
      <alignment vertical="center"/>
      <protection/>
    </xf>
    <xf numFmtId="38" fontId="0" fillId="0" borderId="24" xfId="63" applyNumberFormat="1" applyBorder="1">
      <alignment vertical="center"/>
      <protection/>
    </xf>
    <xf numFmtId="38" fontId="0" fillId="0" borderId="25" xfId="51" applyFont="1" applyBorder="1" applyAlignment="1">
      <alignment vertical="center"/>
    </xf>
    <xf numFmtId="0" fontId="0" fillId="0" borderId="26" xfId="63" applyBorder="1">
      <alignment vertical="center"/>
      <protection/>
    </xf>
    <xf numFmtId="38" fontId="0" fillId="0" borderId="27" xfId="63" applyNumberFormat="1" applyBorder="1">
      <alignment vertical="center"/>
      <protection/>
    </xf>
    <xf numFmtId="38" fontId="0" fillId="0" borderId="28" xfId="51" applyFont="1" applyBorder="1" applyAlignment="1">
      <alignment vertical="center"/>
    </xf>
    <xf numFmtId="0" fontId="0" fillId="0" borderId="19" xfId="63" applyFont="1" applyBorder="1" applyAlignment="1">
      <alignment horizontal="left" vertical="top" wrapText="1"/>
      <protection/>
    </xf>
    <xf numFmtId="0" fontId="0" fillId="0" borderId="19" xfId="63" applyFont="1" applyBorder="1" applyAlignment="1">
      <alignment horizontal="center" vertical="top" wrapText="1"/>
      <protection/>
    </xf>
    <xf numFmtId="0" fontId="0" fillId="0" borderId="20" xfId="63" applyFont="1" applyBorder="1" applyAlignment="1">
      <alignment horizontal="center" vertical="top" wrapText="1"/>
      <protection/>
    </xf>
    <xf numFmtId="0" fontId="0" fillId="0" borderId="0" xfId="63" applyAlignment="1">
      <alignment horizontal="left" vertical="top" wrapText="1"/>
      <protection/>
    </xf>
    <xf numFmtId="0" fontId="0" fillId="0" borderId="22" xfId="63" applyBorder="1">
      <alignment vertical="center"/>
      <protection/>
    </xf>
    <xf numFmtId="0" fontId="0" fillId="0" borderId="29" xfId="63" applyBorder="1" applyAlignment="1">
      <alignment horizontal="center" vertical="center"/>
      <protection/>
    </xf>
    <xf numFmtId="38" fontId="0" fillId="0" borderId="24" xfId="51" applyFont="1" applyBorder="1" applyAlignment="1">
      <alignment vertical="center"/>
    </xf>
    <xf numFmtId="38" fontId="0" fillId="0" borderId="0" xfId="51" applyFont="1"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30" xfId="0" applyBorder="1" applyAlignment="1">
      <alignment horizontal="center" vertical="center" wrapText="1"/>
    </xf>
    <xf numFmtId="0" fontId="0" fillId="0" borderId="19" xfId="0"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vertical="center"/>
    </xf>
    <xf numFmtId="0" fontId="0" fillId="0" borderId="0" xfId="0" applyBorder="1" applyAlignment="1">
      <alignment vertical="center"/>
    </xf>
    <xf numFmtId="3" fontId="0" fillId="0" borderId="33" xfId="0" applyNumberFormat="1" applyBorder="1" applyAlignment="1">
      <alignment horizontal="right"/>
    </xf>
    <xf numFmtId="3" fontId="0" fillId="0" borderId="14" xfId="0" applyNumberFormat="1" applyBorder="1" applyAlignment="1">
      <alignment horizontal="right"/>
    </xf>
    <xf numFmtId="3" fontId="0" fillId="0" borderId="34" xfId="0" applyNumberFormat="1" applyBorder="1" applyAlignment="1">
      <alignment horizontal="right"/>
    </xf>
    <xf numFmtId="0" fontId="0" fillId="0" borderId="0" xfId="0" applyBorder="1" applyAlignment="1">
      <alignment horizontal="left" vertical="center"/>
    </xf>
    <xf numFmtId="3" fontId="0" fillId="0" borderId="15" xfId="0" applyNumberFormat="1" applyBorder="1" applyAlignment="1">
      <alignment horizontal="right"/>
    </xf>
    <xf numFmtId="3" fontId="0" fillId="0" borderId="16" xfId="0" applyNumberFormat="1" applyBorder="1" applyAlignment="1">
      <alignment horizontal="right"/>
    </xf>
    <xf numFmtId="3" fontId="0" fillId="0" borderId="35" xfId="0" applyNumberFormat="1" applyBorder="1" applyAlignment="1">
      <alignment horizontal="right"/>
    </xf>
    <xf numFmtId="3" fontId="0" fillId="0" borderId="36" xfId="0" applyNumberFormat="1" applyBorder="1" applyAlignment="1">
      <alignment horizontal="right"/>
    </xf>
    <xf numFmtId="0" fontId="0" fillId="0" borderId="0" xfId="0" applyFill="1" applyBorder="1" applyAlignment="1">
      <alignment vertical="center"/>
    </xf>
    <xf numFmtId="3" fontId="0" fillId="0" borderId="37" xfId="0" applyNumberFormat="1" applyBorder="1" applyAlignment="1">
      <alignment horizontal="right"/>
    </xf>
    <xf numFmtId="3" fontId="0" fillId="0" borderId="10" xfId="0" applyNumberFormat="1" applyBorder="1" applyAlignment="1">
      <alignment horizontal="right"/>
    </xf>
    <xf numFmtId="3" fontId="0" fillId="0" borderId="38" xfId="0" applyNumberFormat="1" applyBorder="1" applyAlignment="1">
      <alignment horizontal="right"/>
    </xf>
    <xf numFmtId="0" fontId="0" fillId="0" borderId="0" xfId="0" applyBorder="1" applyAlignment="1" quotePrefix="1">
      <alignment vertical="center"/>
    </xf>
    <xf numFmtId="3" fontId="0" fillId="0" borderId="23" xfId="0" applyNumberFormat="1" applyBorder="1" applyAlignment="1">
      <alignment horizontal="right"/>
    </xf>
    <xf numFmtId="3" fontId="0" fillId="0" borderId="39" xfId="0" applyNumberFormat="1" applyBorder="1" applyAlignment="1">
      <alignment horizontal="right"/>
    </xf>
    <xf numFmtId="3" fontId="0" fillId="0" borderId="11" xfId="0" applyNumberFormat="1" applyBorder="1" applyAlignment="1">
      <alignment horizontal="right"/>
    </xf>
    <xf numFmtId="3" fontId="0" fillId="0" borderId="40" xfId="0" applyNumberFormat="1" applyBorder="1" applyAlignment="1">
      <alignment horizontal="right"/>
    </xf>
    <xf numFmtId="3" fontId="0" fillId="0" borderId="24" xfId="0" applyNumberFormat="1" applyBorder="1" applyAlignment="1">
      <alignment horizontal="right"/>
    </xf>
    <xf numFmtId="0" fontId="0" fillId="0" borderId="41" xfId="0" applyBorder="1" applyAlignment="1">
      <alignment vertical="center"/>
    </xf>
    <xf numFmtId="0" fontId="0" fillId="0" borderId="42" xfId="0" applyBorder="1" applyAlignment="1">
      <alignment horizontal="left" vertical="center"/>
    </xf>
    <xf numFmtId="0" fontId="0" fillId="0" borderId="42" xfId="0" applyFill="1" applyBorder="1" applyAlignment="1">
      <alignment vertical="center"/>
    </xf>
    <xf numFmtId="0" fontId="0" fillId="0" borderId="42" xfId="0" applyBorder="1" applyAlignment="1">
      <alignment vertical="center"/>
    </xf>
    <xf numFmtId="3" fontId="0" fillId="0" borderId="43" xfId="0" applyNumberFormat="1" applyBorder="1" applyAlignment="1">
      <alignment horizontal="right"/>
    </xf>
    <xf numFmtId="3" fontId="0" fillId="0" borderId="27" xfId="0" applyNumberFormat="1" applyBorder="1" applyAlignment="1">
      <alignment horizontal="right"/>
    </xf>
    <xf numFmtId="3" fontId="0" fillId="0" borderId="44" xfId="0" applyNumberFormat="1" applyBorder="1" applyAlignment="1">
      <alignment horizontal="right"/>
    </xf>
    <xf numFmtId="0" fontId="0" fillId="0" borderId="0" xfId="63" applyFill="1" applyBorder="1" applyAlignment="1">
      <alignment horizontal="center" vertical="top" wrapText="1"/>
      <protection/>
    </xf>
    <xf numFmtId="38" fontId="0" fillId="0" borderId="0" xfId="63" applyNumberFormat="1">
      <alignment vertical="center"/>
      <protection/>
    </xf>
    <xf numFmtId="0" fontId="0" fillId="0" borderId="0" xfId="63" applyFont="1" applyBorder="1" applyAlignment="1">
      <alignment horizontal="center" vertical="top" wrapText="1"/>
      <protection/>
    </xf>
    <xf numFmtId="38" fontId="0" fillId="0" borderId="0" xfId="51" applyFont="1" applyBorder="1" applyAlignment="1">
      <alignment vertical="center"/>
    </xf>
    <xf numFmtId="0" fontId="3" fillId="0" borderId="16" xfId="0" applyFont="1" applyFill="1" applyBorder="1" applyAlignment="1">
      <alignment vertical="top" wrapText="1"/>
    </xf>
    <xf numFmtId="0" fontId="3" fillId="0" borderId="11" xfId="0" applyFont="1" applyFill="1" applyBorder="1" applyAlignment="1">
      <alignment vertical="top" wrapText="1"/>
    </xf>
    <xf numFmtId="0" fontId="0" fillId="0" borderId="0" xfId="0" applyFill="1" applyAlignment="1">
      <alignment/>
    </xf>
    <xf numFmtId="0" fontId="2" fillId="0" borderId="0" xfId="0" applyFont="1" applyFill="1" applyAlignment="1">
      <alignment/>
    </xf>
    <xf numFmtId="3" fontId="0" fillId="0" borderId="22" xfId="0" applyNumberFormat="1" applyBorder="1" applyAlignment="1">
      <alignment horizontal="right"/>
    </xf>
    <xf numFmtId="3" fontId="0" fillId="0" borderId="45" xfId="0" applyNumberFormat="1" applyBorder="1" applyAlignment="1">
      <alignment horizontal="right"/>
    </xf>
    <xf numFmtId="3" fontId="0" fillId="0" borderId="46" xfId="0" applyNumberFormat="1" applyBorder="1" applyAlignment="1">
      <alignment horizontal="right"/>
    </xf>
    <xf numFmtId="0" fontId="0" fillId="0" borderId="0" xfId="0" applyFill="1" applyBorder="1" applyAlignment="1" quotePrefix="1">
      <alignment vertical="center"/>
    </xf>
    <xf numFmtId="3" fontId="0" fillId="0" borderId="28" xfId="0" applyNumberFormat="1" applyBorder="1" applyAlignment="1">
      <alignment horizontal="right"/>
    </xf>
    <xf numFmtId="3" fontId="0" fillId="0" borderId="47" xfId="0" applyNumberFormat="1" applyBorder="1" applyAlignment="1">
      <alignment horizontal="right"/>
    </xf>
    <xf numFmtId="3" fontId="0" fillId="0" borderId="0" xfId="0" applyNumberFormat="1" applyBorder="1" applyAlignment="1">
      <alignment vertical="center"/>
    </xf>
    <xf numFmtId="0" fontId="0" fillId="0" borderId="0" xfId="64">
      <alignment vertical="center"/>
      <protection/>
    </xf>
    <xf numFmtId="0" fontId="0" fillId="0" borderId="48" xfId="64" applyBorder="1">
      <alignment vertical="center"/>
      <protection/>
    </xf>
    <xf numFmtId="0" fontId="0" fillId="0" borderId="49" xfId="64" applyBorder="1">
      <alignment vertical="center"/>
      <protection/>
    </xf>
    <xf numFmtId="0" fontId="0" fillId="0" borderId="50" xfId="64" applyBorder="1">
      <alignment vertical="center"/>
      <protection/>
    </xf>
    <xf numFmtId="0" fontId="0" fillId="0" borderId="32" xfId="64" applyBorder="1" applyAlignment="1">
      <alignment horizontal="center" vertical="center"/>
      <protection/>
    </xf>
    <xf numFmtId="0" fontId="0" fillId="0" borderId="0" xfId="64" applyBorder="1" applyAlignment="1">
      <alignment horizontal="center" vertical="center"/>
      <protection/>
    </xf>
    <xf numFmtId="0" fontId="0" fillId="0" borderId="34" xfId="64" applyBorder="1" applyAlignment="1">
      <alignment horizontal="center" vertical="center"/>
      <protection/>
    </xf>
    <xf numFmtId="0" fontId="0" fillId="0" borderId="32" xfId="64" applyBorder="1">
      <alignment vertical="center"/>
      <protection/>
    </xf>
    <xf numFmtId="0" fontId="0" fillId="0" borderId="0" xfId="64" applyBorder="1">
      <alignment vertical="center"/>
      <protection/>
    </xf>
    <xf numFmtId="0" fontId="0" fillId="0" borderId="34" xfId="64" applyBorder="1">
      <alignment vertical="center"/>
      <protection/>
    </xf>
    <xf numFmtId="0" fontId="0" fillId="0" borderId="34" xfId="64" applyBorder="1" applyAlignment="1">
      <alignment horizontal="right" vertical="center"/>
      <protection/>
    </xf>
    <xf numFmtId="3" fontId="0" fillId="0" borderId="0" xfId="64" applyNumberFormat="1" applyBorder="1" applyAlignment="1">
      <alignment horizontal="right"/>
      <protection/>
    </xf>
    <xf numFmtId="3" fontId="0" fillId="0" borderId="34" xfId="64" applyNumberFormat="1" applyBorder="1" applyAlignment="1">
      <alignment horizontal="right"/>
      <protection/>
    </xf>
    <xf numFmtId="0" fontId="0" fillId="0" borderId="0" xfId="64" applyBorder="1" applyAlignment="1">
      <alignment horizontal="left" vertical="center"/>
      <protection/>
    </xf>
    <xf numFmtId="0" fontId="0" fillId="0" borderId="0" xfId="64" applyFill="1" applyBorder="1">
      <alignment vertical="center"/>
      <protection/>
    </xf>
    <xf numFmtId="0" fontId="0" fillId="0" borderId="0" xfId="64" applyBorder="1" quotePrefix="1">
      <alignment vertical="center"/>
      <protection/>
    </xf>
    <xf numFmtId="0" fontId="0" fillId="0" borderId="41" xfId="64" applyBorder="1">
      <alignment vertical="center"/>
      <protection/>
    </xf>
    <xf numFmtId="0" fontId="0" fillId="0" borderId="42" xfId="64" applyBorder="1" applyAlignment="1">
      <alignment horizontal="left" vertical="center"/>
      <protection/>
    </xf>
    <xf numFmtId="0" fontId="0" fillId="0" borderId="42" xfId="64" applyFill="1" applyBorder="1">
      <alignment vertical="center"/>
      <protection/>
    </xf>
    <xf numFmtId="0" fontId="0" fillId="0" borderId="42" xfId="64" applyBorder="1">
      <alignment vertical="center"/>
      <protection/>
    </xf>
    <xf numFmtId="3" fontId="0" fillId="0" borderId="42" xfId="64" applyNumberFormat="1" applyBorder="1" applyAlignment="1">
      <alignment horizontal="right"/>
      <protection/>
    </xf>
    <xf numFmtId="3" fontId="0" fillId="0" borderId="44" xfId="64" applyNumberFormat="1" applyBorder="1" applyAlignment="1">
      <alignment horizontal="right"/>
      <protection/>
    </xf>
    <xf numFmtId="0" fontId="14" fillId="0" borderId="0" xfId="0" applyFont="1" applyAlignment="1">
      <alignment horizontal="center" vertical="center"/>
    </xf>
    <xf numFmtId="0" fontId="14" fillId="0" borderId="0" xfId="0" applyFont="1" applyAlignment="1">
      <alignment horizontal="justify" vertical="center"/>
    </xf>
    <xf numFmtId="0" fontId="15" fillId="0" borderId="0" xfId="0" applyFont="1" applyAlignment="1">
      <alignment/>
    </xf>
    <xf numFmtId="58" fontId="14" fillId="0" borderId="0" xfId="0" applyNumberFormat="1" applyFont="1" applyAlignment="1">
      <alignment horizontal="right"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xf>
    <xf numFmtId="0" fontId="0" fillId="0" borderId="21" xfId="63" applyFont="1" applyBorder="1">
      <alignment vertical="center"/>
      <protection/>
    </xf>
    <xf numFmtId="0" fontId="0" fillId="0" borderId="21" xfId="63" applyFont="1" applyBorder="1" applyAlignment="1">
      <alignment horizontal="left" vertical="center"/>
      <protection/>
    </xf>
    <xf numFmtId="0" fontId="0" fillId="0" borderId="32" xfId="0" applyBorder="1" applyAlignment="1">
      <alignment horizontal="center" vertical="center"/>
    </xf>
    <xf numFmtId="0" fontId="0" fillId="0" borderId="0" xfId="0"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xf>
    <xf numFmtId="0" fontId="0" fillId="0" borderId="20" xfId="0" applyBorder="1" applyAlignment="1">
      <alignment horizontal="center" vertical="center" wrapText="1"/>
    </xf>
    <xf numFmtId="38" fontId="0" fillId="0" borderId="22" xfId="0" applyNumberFormat="1" applyBorder="1" applyAlignment="1">
      <alignment horizontal="right"/>
    </xf>
    <xf numFmtId="38" fontId="0" fillId="0" borderId="47" xfId="0" applyNumberFormat="1" applyBorder="1" applyAlignment="1">
      <alignment horizontal="right"/>
    </xf>
    <xf numFmtId="38" fontId="0" fillId="0" borderId="23" xfId="0" applyNumberFormat="1" applyBorder="1" applyAlignment="1">
      <alignment horizontal="right"/>
    </xf>
    <xf numFmtId="38" fontId="0" fillId="0" borderId="28" xfId="0" applyNumberFormat="1" applyBorder="1" applyAlignment="1">
      <alignment horizontal="right"/>
    </xf>
    <xf numFmtId="0" fontId="3" fillId="0" borderId="16" xfId="0" applyFont="1" applyBorder="1" applyAlignment="1">
      <alignment horizontal="center" vertical="center" wrapText="1"/>
    </xf>
    <xf numFmtId="0" fontId="3" fillId="0" borderId="47" xfId="0" applyFont="1" applyBorder="1" applyAlignment="1">
      <alignment horizontal="center" vertical="center"/>
    </xf>
    <xf numFmtId="38" fontId="0" fillId="0" borderId="33" xfId="0" applyNumberFormat="1" applyBorder="1" applyAlignment="1">
      <alignment horizontal="right"/>
    </xf>
    <xf numFmtId="38" fontId="0" fillId="0" borderId="15" xfId="0" applyNumberFormat="1" applyBorder="1" applyAlignment="1">
      <alignment horizontal="right"/>
    </xf>
    <xf numFmtId="38" fontId="0" fillId="0" borderId="34" xfId="0" applyNumberFormat="1" applyBorder="1" applyAlignment="1">
      <alignment horizontal="right"/>
    </xf>
    <xf numFmtId="38" fontId="0" fillId="0" borderId="16" xfId="0" applyNumberFormat="1" applyBorder="1" applyAlignment="1">
      <alignment horizontal="right"/>
    </xf>
    <xf numFmtId="38" fontId="0" fillId="0" borderId="35" xfId="0" applyNumberFormat="1" applyBorder="1" applyAlignment="1">
      <alignment horizontal="right"/>
    </xf>
    <xf numFmtId="38" fontId="0" fillId="0" borderId="36" xfId="0" applyNumberFormat="1" applyBorder="1" applyAlignment="1">
      <alignment horizontal="right"/>
    </xf>
    <xf numFmtId="38" fontId="0" fillId="0" borderId="37" xfId="0" applyNumberFormat="1" applyBorder="1" applyAlignment="1">
      <alignment horizontal="right"/>
    </xf>
    <xf numFmtId="38" fontId="0" fillId="0" borderId="10" xfId="0" applyNumberFormat="1" applyBorder="1" applyAlignment="1">
      <alignment horizontal="right"/>
    </xf>
    <xf numFmtId="38" fontId="0" fillId="0" borderId="38" xfId="0" applyNumberFormat="1" applyBorder="1" applyAlignment="1">
      <alignment horizontal="right"/>
    </xf>
    <xf numFmtId="38" fontId="0" fillId="0" borderId="39" xfId="0" applyNumberFormat="1" applyBorder="1" applyAlignment="1">
      <alignment horizontal="right"/>
    </xf>
    <xf numFmtId="38" fontId="0" fillId="0" borderId="11" xfId="0" applyNumberFormat="1" applyBorder="1" applyAlignment="1">
      <alignment horizontal="right"/>
    </xf>
    <xf numFmtId="38" fontId="0" fillId="0" borderId="40" xfId="0" applyNumberFormat="1" applyBorder="1" applyAlignment="1">
      <alignment horizontal="right"/>
    </xf>
    <xf numFmtId="38" fontId="0" fillId="0" borderId="24" xfId="0" applyNumberFormat="1" applyBorder="1" applyAlignment="1">
      <alignment horizontal="right"/>
    </xf>
    <xf numFmtId="38" fontId="0" fillId="0" borderId="43" xfId="0" applyNumberFormat="1" applyBorder="1" applyAlignment="1">
      <alignment horizontal="right"/>
    </xf>
    <xf numFmtId="38" fontId="0" fillId="0" borderId="27" xfId="0" applyNumberFormat="1" applyBorder="1" applyAlignment="1">
      <alignment horizontal="right"/>
    </xf>
    <xf numFmtId="38" fontId="0" fillId="0" borderId="44" xfId="0" applyNumberFormat="1" applyBorder="1" applyAlignment="1">
      <alignment horizontal="right"/>
    </xf>
    <xf numFmtId="0" fontId="6" fillId="0" borderId="32"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Fill="1" applyBorder="1" applyAlignment="1">
      <alignment vertical="center"/>
    </xf>
    <xf numFmtId="0" fontId="6" fillId="0" borderId="0" xfId="0" applyFont="1" applyBorder="1" applyAlignment="1" quotePrefix="1">
      <alignment vertical="center"/>
    </xf>
    <xf numFmtId="0" fontId="6" fillId="0" borderId="41" xfId="0" applyFont="1" applyBorder="1" applyAlignment="1">
      <alignment vertical="center"/>
    </xf>
    <xf numFmtId="0" fontId="6" fillId="0" borderId="42" xfId="0" applyFont="1" applyBorder="1" applyAlignment="1">
      <alignment horizontal="left" vertical="center"/>
    </xf>
    <xf numFmtId="0" fontId="6" fillId="0" borderId="42" xfId="0" applyFont="1" applyFill="1" applyBorder="1" applyAlignment="1">
      <alignment vertical="center"/>
    </xf>
    <xf numFmtId="0" fontId="6" fillId="0" borderId="42" xfId="0" applyFont="1" applyBorder="1" applyAlignment="1">
      <alignment vertical="center"/>
    </xf>
    <xf numFmtId="0" fontId="6" fillId="0" borderId="0" xfId="0" applyFont="1" applyAlignment="1">
      <alignment vertical="center"/>
    </xf>
    <xf numFmtId="38" fontId="0" fillId="0" borderId="0" xfId="63" applyNumberFormat="1" applyBorder="1">
      <alignment vertical="center"/>
      <protection/>
    </xf>
    <xf numFmtId="0" fontId="0" fillId="0" borderId="26" xfId="63" applyFont="1" applyBorder="1">
      <alignment vertical="center"/>
      <protection/>
    </xf>
    <xf numFmtId="0" fontId="0" fillId="0" borderId="0" xfId="63" applyFont="1" applyBorder="1">
      <alignment vertical="center"/>
      <protection/>
    </xf>
    <xf numFmtId="0" fontId="0" fillId="0" borderId="49" xfId="63" applyFont="1" applyBorder="1">
      <alignment vertical="center"/>
      <protection/>
    </xf>
    <xf numFmtId="38" fontId="0" fillId="0" borderId="49" xfId="63" applyNumberFormat="1" applyBorder="1">
      <alignment vertical="center"/>
      <protection/>
    </xf>
    <xf numFmtId="38" fontId="0" fillId="0" borderId="49" xfId="51" applyFont="1" applyBorder="1" applyAlignment="1">
      <alignment vertical="center"/>
    </xf>
    <xf numFmtId="0" fontId="0" fillId="0" borderId="51" xfId="63" applyBorder="1" applyAlignment="1">
      <alignment horizontal="center" vertical="center"/>
      <protection/>
    </xf>
    <xf numFmtId="0" fontId="0" fillId="0" borderId="51" xfId="63" applyFont="1" applyBorder="1" applyAlignment="1">
      <alignment horizontal="center" vertical="center"/>
      <protection/>
    </xf>
    <xf numFmtId="0" fontId="0" fillId="0" borderId="29" xfId="63" applyFont="1" applyBorder="1" applyAlignment="1">
      <alignment horizontal="center" vertical="center"/>
      <protection/>
    </xf>
    <xf numFmtId="0" fontId="0" fillId="0" borderId="0" xfId="0" applyFill="1" applyBorder="1" applyAlignment="1">
      <alignment vertical="top" wrapText="1"/>
    </xf>
    <xf numFmtId="0" fontId="0" fillId="0" borderId="0" xfId="0" applyFill="1" applyBorder="1" applyAlignment="1">
      <alignment horizontal="right" vertical="top"/>
    </xf>
    <xf numFmtId="0" fontId="3" fillId="0" borderId="0" xfId="0" applyFont="1" applyFill="1" applyBorder="1" applyAlignment="1">
      <alignment horizontal="left" vertical="top" wrapText="1"/>
    </xf>
    <xf numFmtId="0" fontId="0" fillId="0" borderId="0" xfId="0" applyFill="1" applyBorder="1" applyAlignment="1">
      <alignment vertical="top"/>
    </xf>
    <xf numFmtId="0" fontId="0" fillId="0" borderId="11" xfId="0" applyFont="1" applyFill="1" applyBorder="1" applyAlignment="1">
      <alignment vertical="top" wrapText="1"/>
    </xf>
    <xf numFmtId="0" fontId="0" fillId="0" borderId="16" xfId="0" applyFont="1" applyFill="1" applyBorder="1" applyAlignment="1">
      <alignment vertical="top" wrapText="1"/>
    </xf>
    <xf numFmtId="0" fontId="0" fillId="0" borderId="16" xfId="0" applyFill="1" applyBorder="1" applyAlignment="1">
      <alignment horizontal="right" vertical="top" wrapText="1"/>
    </xf>
    <xf numFmtId="0" fontId="0" fillId="0" borderId="39" xfId="0" applyFont="1" applyFill="1" applyBorder="1" applyAlignment="1">
      <alignment vertical="top" wrapText="1"/>
    </xf>
    <xf numFmtId="0" fontId="0" fillId="0" borderId="10" xfId="0" applyFont="1" applyFill="1" applyBorder="1" applyAlignment="1">
      <alignment horizontal="left" vertical="top" wrapText="1"/>
    </xf>
    <xf numFmtId="0" fontId="10" fillId="0" borderId="0" xfId="0" applyFont="1" applyAlignment="1">
      <alignment horizontal="right"/>
    </xf>
    <xf numFmtId="0" fontId="16" fillId="0" borderId="0" xfId="0" applyFont="1" applyAlignment="1">
      <alignment/>
    </xf>
    <xf numFmtId="38" fontId="2" fillId="0" borderId="0" xfId="52" applyFont="1" applyAlignment="1">
      <alignment/>
    </xf>
    <xf numFmtId="0" fontId="16" fillId="0" borderId="0" xfId="0" applyFont="1" applyAlignment="1">
      <alignment/>
    </xf>
    <xf numFmtId="0" fontId="18" fillId="0" borderId="0" xfId="0" applyFont="1" applyAlignment="1">
      <alignment/>
    </xf>
    <xf numFmtId="58" fontId="16" fillId="0" borderId="0" xfId="0" applyNumberFormat="1" applyFont="1" applyAlignment="1">
      <alignment/>
    </xf>
    <xf numFmtId="0" fontId="16" fillId="0" borderId="0" xfId="0" applyFont="1" applyAlignment="1">
      <alignment horizontal="left"/>
    </xf>
    <xf numFmtId="38" fontId="18" fillId="0" borderId="0" xfId="52" applyFont="1" applyAlignment="1">
      <alignment horizontal="right"/>
    </xf>
    <xf numFmtId="0" fontId="2" fillId="0" borderId="0" xfId="0" applyFont="1" applyAlignment="1">
      <alignment horizontal="left"/>
    </xf>
    <xf numFmtId="0" fontId="0" fillId="0" borderId="37" xfId="0" applyFill="1" applyBorder="1" applyAlignment="1">
      <alignment horizontal="center"/>
    </xf>
    <xf numFmtId="0" fontId="0" fillId="0" borderId="52" xfId="0" applyFill="1" applyBorder="1" applyAlignment="1">
      <alignment horizontal="center"/>
    </xf>
    <xf numFmtId="0" fontId="0" fillId="0" borderId="11" xfId="0" applyFill="1" applyBorder="1" applyAlignment="1">
      <alignment horizontal="center"/>
    </xf>
    <xf numFmtId="0" fontId="0" fillId="0" borderId="0" xfId="0" applyFill="1" applyAlignment="1">
      <alignment vertical="top" wrapText="1"/>
    </xf>
    <xf numFmtId="0" fontId="0" fillId="0" borderId="0" xfId="0" applyAlignment="1">
      <alignment/>
    </xf>
    <xf numFmtId="0" fontId="0" fillId="0" borderId="0" xfId="0" applyBorder="1" applyAlignment="1">
      <alignment/>
    </xf>
    <xf numFmtId="0" fontId="0" fillId="0" borderId="0" xfId="0" applyAlignment="1">
      <alignment vertical="center"/>
    </xf>
    <xf numFmtId="0" fontId="0" fillId="0" borderId="14" xfId="0" applyBorder="1" applyAlignment="1">
      <alignment horizontal="center" vertical="center" wrapText="1"/>
    </xf>
    <xf numFmtId="0" fontId="0" fillId="0" borderId="15" xfId="0" applyBorder="1" applyAlignment="1">
      <alignment horizontal="center"/>
    </xf>
    <xf numFmtId="0" fontId="0" fillId="0" borderId="16" xfId="0" applyBorder="1" applyAlignment="1">
      <alignment horizont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46" xfId="0" applyBorder="1" applyAlignment="1">
      <alignment horizontal="center" vertical="center" wrapText="1"/>
    </xf>
    <xf numFmtId="0" fontId="0" fillId="0" borderId="17" xfId="0" applyBorder="1" applyAlignment="1">
      <alignment horizontal="center"/>
    </xf>
    <xf numFmtId="0" fontId="0" fillId="0" borderId="33" xfId="0" applyBorder="1" applyAlignment="1">
      <alignment horizontal="center"/>
    </xf>
    <xf numFmtId="0" fontId="0" fillId="0" borderId="36" xfId="0" applyBorder="1" applyAlignment="1">
      <alignment horizontal="center"/>
    </xf>
    <xf numFmtId="0" fontId="0" fillId="0" borderId="45" xfId="0" applyBorder="1" applyAlignment="1">
      <alignment horizontal="center"/>
    </xf>
    <xf numFmtId="0" fontId="0" fillId="0" borderId="39" xfId="0" applyBorder="1" applyAlignment="1">
      <alignment horizontal="center"/>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2" fillId="0" borderId="0" xfId="0" applyFont="1" applyFill="1" applyAlignment="1">
      <alignment horizontal="right"/>
    </xf>
    <xf numFmtId="0" fontId="0" fillId="0" borderId="15" xfId="0" applyBorder="1" applyAlignment="1">
      <alignment horizontal="center" wrapText="1"/>
    </xf>
    <xf numFmtId="0" fontId="0" fillId="0" borderId="16" xfId="0" applyBorder="1" applyAlignment="1">
      <alignment horizontal="center" wrapText="1"/>
    </xf>
    <xf numFmtId="0" fontId="9" fillId="0" borderId="13" xfId="0" applyFont="1" applyBorder="1" applyAlignment="1">
      <alignment horizontal="right"/>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Alignment="1">
      <alignment/>
    </xf>
    <xf numFmtId="0" fontId="0" fillId="0" borderId="0" xfId="64" applyFont="1" applyBorder="1" applyAlignment="1">
      <alignment horizontal="center" vertical="center"/>
      <protection/>
    </xf>
    <xf numFmtId="0" fontId="0" fillId="0" borderId="0" xfId="64" applyBorder="1" applyAlignment="1">
      <alignment horizontal="center" vertical="center"/>
      <protection/>
    </xf>
    <xf numFmtId="0" fontId="0" fillId="0" borderId="0" xfId="64" applyFont="1" applyBorder="1" applyAlignment="1" quotePrefix="1">
      <alignment horizontal="center" vertical="center"/>
      <protection/>
    </xf>
    <xf numFmtId="0" fontId="0" fillId="0" borderId="0" xfId="64" applyBorder="1" applyAlignment="1" quotePrefix="1">
      <alignment horizontal="center" vertical="center"/>
      <protection/>
    </xf>
    <xf numFmtId="0" fontId="2" fillId="0" borderId="13" xfId="0" applyFont="1" applyBorder="1" applyAlignment="1">
      <alignment horizontal="right"/>
    </xf>
    <xf numFmtId="0" fontId="10" fillId="0" borderId="0" xfId="64" applyFont="1" applyBorder="1" applyAlignment="1">
      <alignment horizontal="center" vertical="center"/>
      <protection/>
    </xf>
    <xf numFmtId="0" fontId="0" fillId="0" borderId="32" xfId="64" applyBorder="1" applyAlignment="1">
      <alignment horizontal="center" vertical="center"/>
      <protection/>
    </xf>
    <xf numFmtId="0" fontId="0" fillId="0" borderId="34" xfId="64" applyBorder="1" applyAlignment="1">
      <alignment horizontal="center" vertical="center"/>
      <protection/>
    </xf>
    <xf numFmtId="0" fontId="53" fillId="0" borderId="0" xfId="64" applyFont="1" applyBorder="1" applyAlignment="1">
      <alignment horizontal="center" vertical="center" wrapText="1"/>
      <protection/>
    </xf>
    <xf numFmtId="0" fontId="13" fillId="0" borderId="0" xfId="64" applyFont="1" applyBorder="1" applyAlignment="1">
      <alignment horizontal="center" vertical="center"/>
      <protection/>
    </xf>
    <xf numFmtId="0" fontId="10" fillId="0" borderId="0" xfId="0" applyFont="1" applyAlignment="1">
      <alignment horizontal="center" vertical="center"/>
    </xf>
    <xf numFmtId="0" fontId="0" fillId="0" borderId="0" xfId="0"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13" xfId="0" applyBorder="1" applyAlignment="1">
      <alignment horizontal="center" vertical="center"/>
    </xf>
    <xf numFmtId="0" fontId="0" fillId="0" borderId="39" xfId="0" applyBorder="1" applyAlignment="1">
      <alignment horizontal="center" vertical="center"/>
    </xf>
    <xf numFmtId="0" fontId="0" fillId="0" borderId="30" xfId="0" applyBorder="1" applyAlignment="1">
      <alignment horizontal="center" vertical="center" wrapText="1"/>
    </xf>
    <xf numFmtId="0" fontId="0" fillId="0" borderId="54" xfId="0" applyBorder="1" applyAlignment="1">
      <alignment horizontal="center" vertical="center" wrapText="1"/>
    </xf>
    <xf numFmtId="0" fontId="0" fillId="0" borderId="31" xfId="0" applyBorder="1" applyAlignment="1">
      <alignment horizontal="center" vertical="center" wrapText="1"/>
    </xf>
    <xf numFmtId="0" fontId="0" fillId="0" borderId="53" xfId="0" applyBorder="1" applyAlignment="1">
      <alignment horizontal="center" vertical="center" wrapText="1"/>
    </xf>
    <xf numFmtId="0" fontId="11" fillId="0" borderId="0" xfId="63" applyFont="1" applyAlignment="1">
      <alignment horizontal="center" vertical="center"/>
      <protection/>
    </xf>
    <xf numFmtId="0" fontId="3" fillId="0" borderId="0" xfId="0" applyFont="1" applyFill="1" applyBorder="1" applyAlignment="1">
      <alignment horizontal="right"/>
    </xf>
    <xf numFmtId="0" fontId="0" fillId="0" borderId="57" xfId="0" applyBorder="1" applyAlignment="1">
      <alignment horizontal="center" vertical="center"/>
    </xf>
    <xf numFmtId="0" fontId="10" fillId="0" borderId="0" xfId="0" applyFont="1" applyAlignment="1">
      <alignment horizontal="center"/>
    </xf>
    <xf numFmtId="0" fontId="16" fillId="0" borderId="0" xfId="0" applyFont="1" applyAlignment="1">
      <alignment horizontal="right"/>
    </xf>
    <xf numFmtId="0" fontId="0" fillId="0" borderId="0" xfId="0" applyFont="1" applyFill="1" applyAlignment="1">
      <alignment horizontal="right"/>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7"/>
  <sheetViews>
    <sheetView zoomScalePageLayoutView="0" workbookViewId="0" topLeftCell="A1">
      <selection activeCell="A32" sqref="A32"/>
    </sheetView>
  </sheetViews>
  <sheetFormatPr defaultColWidth="9.00390625" defaultRowHeight="13.5"/>
  <cols>
    <col min="1" max="1" width="93.125" style="0" customWidth="1"/>
    <col min="2" max="2" width="1.4921875" style="0" customWidth="1"/>
    <col min="3" max="3" width="21.125" style="0" customWidth="1"/>
    <col min="4" max="4" width="9.50390625" style="0" customWidth="1"/>
    <col min="5" max="5" width="13.375" style="0" customWidth="1"/>
    <col min="6" max="6" width="6.50390625" style="0" customWidth="1"/>
    <col min="7" max="7" width="9.125" style="0" customWidth="1"/>
    <col min="8" max="8" width="8.50390625" style="0" customWidth="1"/>
    <col min="9" max="9" width="2.25390625" style="0" customWidth="1"/>
    <col min="10" max="10" width="5.375" style="0" customWidth="1"/>
  </cols>
  <sheetData>
    <row r="1" ht="13.5">
      <c r="A1" s="147">
        <v>41507</v>
      </c>
    </row>
    <row r="2" ht="13.5">
      <c r="A2" s="147"/>
    </row>
    <row r="3" ht="20.25" customHeight="1">
      <c r="A3" s="144"/>
    </row>
    <row r="4" ht="20.25" customHeight="1">
      <c r="A4" s="144" t="s">
        <v>196</v>
      </c>
    </row>
    <row r="5" ht="20.25" customHeight="1">
      <c r="A5" s="144"/>
    </row>
    <row r="6" ht="20.25" customHeight="1">
      <c r="A6" s="144"/>
    </row>
    <row r="7" ht="20.25" customHeight="1">
      <c r="A7" s="145"/>
    </row>
    <row r="8" ht="20.25" customHeight="1">
      <c r="A8" s="145" t="s">
        <v>203</v>
      </c>
    </row>
    <row r="9" ht="20.25" customHeight="1">
      <c r="A9" s="145"/>
    </row>
    <row r="10" ht="20.25" customHeight="1">
      <c r="A10" s="145" t="s">
        <v>197</v>
      </c>
    </row>
    <row r="11" ht="20.25" customHeight="1">
      <c r="A11" s="145"/>
    </row>
    <row r="12" ht="20.25" customHeight="1">
      <c r="A12" s="145" t="s">
        <v>198</v>
      </c>
    </row>
    <row r="13" ht="20.25" customHeight="1">
      <c r="A13" s="145"/>
    </row>
    <row r="14" ht="20.25" customHeight="1">
      <c r="A14" s="145" t="s">
        <v>199</v>
      </c>
    </row>
    <row r="15" ht="20.25" customHeight="1">
      <c r="A15" s="145"/>
    </row>
    <row r="16" ht="20.25" customHeight="1">
      <c r="A16" s="145" t="s">
        <v>200</v>
      </c>
    </row>
    <row r="17" ht="20.25" customHeight="1">
      <c r="A17" s="145"/>
    </row>
    <row r="18" ht="20.25" customHeight="1">
      <c r="A18" s="145" t="s">
        <v>206</v>
      </c>
    </row>
    <row r="19" ht="20.25" customHeight="1">
      <c r="A19" s="145"/>
    </row>
    <row r="20" ht="20.25" customHeight="1">
      <c r="A20" s="145" t="s">
        <v>207</v>
      </c>
    </row>
    <row r="21" ht="20.25" customHeight="1">
      <c r="A21" s="145"/>
    </row>
    <row r="22" ht="20.25" customHeight="1">
      <c r="A22" s="145" t="s">
        <v>201</v>
      </c>
    </row>
    <row r="23" ht="20.25" customHeight="1">
      <c r="A23" s="145"/>
    </row>
    <row r="24" ht="20.25" customHeight="1">
      <c r="A24" s="145" t="s">
        <v>208</v>
      </c>
    </row>
    <row r="25" ht="20.25" customHeight="1">
      <c r="A25" s="145"/>
    </row>
    <row r="26" ht="20.25" customHeight="1">
      <c r="A26" s="145" t="s">
        <v>209</v>
      </c>
    </row>
    <row r="27" ht="20.25" customHeight="1">
      <c r="A27" s="145"/>
    </row>
    <row r="28" ht="20.25" customHeight="1">
      <c r="A28" s="146"/>
    </row>
    <row r="29" ht="20.25" customHeight="1"/>
    <row r="30" ht="20.25" customHeight="1">
      <c r="A30" t="s">
        <v>204</v>
      </c>
    </row>
    <row r="31" ht="20.25" customHeight="1"/>
    <row r="32" ht="20.25" customHeight="1">
      <c r="A32" t="s">
        <v>205</v>
      </c>
    </row>
    <row r="33" ht="20.25" customHeight="1"/>
    <row r="34" ht="20.25" customHeight="1"/>
    <row r="35" ht="20.25" customHeight="1"/>
    <row r="36" ht="20.25" customHeight="1"/>
    <row r="37" ht="20.25" customHeight="1">
      <c r="A37" s="13" t="s">
        <v>202</v>
      </c>
    </row>
    <row r="38" ht="20.25" customHeight="1"/>
    <row r="39" ht="20.25" customHeight="1"/>
    <row r="40" ht="20.25" customHeight="1"/>
    <row r="41" ht="20.25" customHeight="1"/>
    <row r="42" ht="20.25" customHeight="1"/>
    <row r="43" ht="20.25" customHeight="1"/>
    <row r="44" ht="20.25" customHeight="1"/>
  </sheetData>
  <sheetProtection/>
  <printOptions/>
  <pageMargins left="0.7874015748031497" right="0.7874015748031497" top="0.5905511811023623" bottom="0.7874015748031497" header="0.5118110236220472" footer="0.5118110236220472"/>
  <pageSetup cellComments="asDisplayed"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H60"/>
  <sheetViews>
    <sheetView zoomScalePageLayoutView="0" workbookViewId="0" topLeftCell="A1">
      <selection activeCell="D44" sqref="D44"/>
    </sheetView>
  </sheetViews>
  <sheetFormatPr defaultColWidth="9.00390625" defaultRowHeight="13.5"/>
  <cols>
    <col min="1" max="4" width="2.625" style="8" customWidth="1"/>
    <col min="5" max="5" width="39.375" style="8" customWidth="1"/>
    <col min="6" max="8" width="17.25390625" style="8" customWidth="1"/>
    <col min="9" max="9" width="1.625" style="8" customWidth="1"/>
    <col min="10" max="16384" width="9.00390625" style="8" customWidth="1"/>
  </cols>
  <sheetData>
    <row r="1" spans="2:8" ht="15.75" customHeight="1">
      <c r="B1" s="241" t="s">
        <v>145</v>
      </c>
      <c r="C1" s="241"/>
      <c r="D1" s="241"/>
      <c r="E1" s="241"/>
      <c r="F1" s="241"/>
      <c r="G1" s="241"/>
      <c r="H1" s="241"/>
    </row>
    <row r="2" ht="7.5" customHeight="1"/>
    <row r="3" spans="1:8" ht="17.25">
      <c r="A3" s="255" t="s">
        <v>291</v>
      </c>
      <c r="B3" s="255"/>
      <c r="C3" s="255"/>
      <c r="D3" s="255"/>
      <c r="E3" s="255"/>
      <c r="F3" s="255"/>
      <c r="G3" s="255"/>
      <c r="H3" s="255"/>
    </row>
    <row r="4" spans="1:8" ht="6.75" customHeight="1">
      <c r="A4" s="75"/>
      <c r="B4" s="75"/>
      <c r="C4" s="75"/>
      <c r="D4" s="75"/>
      <c r="E4" s="75"/>
      <c r="F4" s="75"/>
      <c r="G4" s="75"/>
      <c r="H4" s="75"/>
    </row>
    <row r="5" spans="1:8" ht="13.5">
      <c r="A5" s="256" t="s">
        <v>292</v>
      </c>
      <c r="B5" s="256"/>
      <c r="C5" s="256"/>
      <c r="D5" s="256"/>
      <c r="E5" s="256"/>
      <c r="F5" s="256"/>
      <c r="G5" s="256"/>
      <c r="H5" s="256"/>
    </row>
    <row r="6" ht="6.75" customHeight="1"/>
    <row r="7" ht="13.5">
      <c r="H7" s="76" t="s">
        <v>50</v>
      </c>
    </row>
    <row r="8" ht="8.25" customHeight="1">
      <c r="H8" s="76"/>
    </row>
    <row r="9" ht="14.25" thickBot="1">
      <c r="H9" s="76" t="s">
        <v>129</v>
      </c>
    </row>
    <row r="10" spans="1:8" ht="31.5" customHeight="1" thickTop="1">
      <c r="A10" s="257" t="s">
        <v>51</v>
      </c>
      <c r="B10" s="258"/>
      <c r="C10" s="258"/>
      <c r="D10" s="258"/>
      <c r="E10" s="258"/>
      <c r="F10" s="77" t="s">
        <v>52</v>
      </c>
      <c r="G10" s="78" t="s">
        <v>53</v>
      </c>
      <c r="H10" s="79" t="s">
        <v>54</v>
      </c>
    </row>
    <row r="11" spans="1:8" ht="16.5" customHeight="1">
      <c r="A11" s="80" t="s">
        <v>130</v>
      </c>
      <c r="B11" s="81" t="s">
        <v>55</v>
      </c>
      <c r="C11" s="81"/>
      <c r="D11" s="81"/>
      <c r="E11" s="81"/>
      <c r="F11" s="82"/>
      <c r="G11" s="83"/>
      <c r="H11" s="84"/>
    </row>
    <row r="12" spans="1:8" ht="16.5" customHeight="1">
      <c r="A12" s="80"/>
      <c r="B12" s="85">
        <v>1</v>
      </c>
      <c r="C12" s="81" t="s">
        <v>56</v>
      </c>
      <c r="D12" s="81"/>
      <c r="E12" s="81"/>
      <c r="F12" s="82"/>
      <c r="G12" s="86"/>
      <c r="H12" s="84"/>
    </row>
    <row r="13" spans="1:8" ht="16.5" customHeight="1">
      <c r="A13" s="80"/>
      <c r="B13" s="85"/>
      <c r="C13" s="81"/>
      <c r="D13" s="81" t="s">
        <v>136</v>
      </c>
      <c r="E13" s="81"/>
      <c r="F13" s="82">
        <v>855000</v>
      </c>
      <c r="G13" s="86">
        <v>0</v>
      </c>
      <c r="H13" s="84">
        <f>F13+G13</f>
        <v>855000</v>
      </c>
    </row>
    <row r="14" spans="1:8" ht="16.5" customHeight="1">
      <c r="A14" s="80"/>
      <c r="B14" s="85"/>
      <c r="C14" s="81"/>
      <c r="D14" s="81" t="s">
        <v>57</v>
      </c>
      <c r="E14" s="81"/>
      <c r="F14" s="82">
        <v>0</v>
      </c>
      <c r="G14" s="86">
        <v>0</v>
      </c>
      <c r="H14" s="84">
        <f aca="true" t="shared" si="0" ref="H14:H56">F14+G14</f>
        <v>0</v>
      </c>
    </row>
    <row r="15" spans="1:8" ht="16.5" customHeight="1">
      <c r="A15" s="80"/>
      <c r="B15" s="85"/>
      <c r="C15" s="81"/>
      <c r="D15" s="81" t="s">
        <v>58</v>
      </c>
      <c r="E15" s="81"/>
      <c r="F15" s="87">
        <v>650000</v>
      </c>
      <c r="G15" s="87">
        <v>0</v>
      </c>
      <c r="H15" s="88">
        <f t="shared" si="0"/>
        <v>650000</v>
      </c>
    </row>
    <row r="16" spans="1:8" ht="16.5" customHeight="1">
      <c r="A16" s="80"/>
      <c r="B16" s="85">
        <v>2</v>
      </c>
      <c r="C16" s="81" t="s">
        <v>59</v>
      </c>
      <c r="D16" s="81"/>
      <c r="E16" s="81"/>
      <c r="F16" s="86"/>
      <c r="G16" s="89"/>
      <c r="H16" s="84">
        <f t="shared" si="0"/>
        <v>0</v>
      </c>
    </row>
    <row r="17" spans="1:8" ht="16.5" customHeight="1">
      <c r="A17" s="80"/>
      <c r="B17" s="85"/>
      <c r="C17" s="81"/>
      <c r="D17" s="90" t="s">
        <v>59</v>
      </c>
      <c r="E17" s="81"/>
      <c r="F17" s="82">
        <v>5000000</v>
      </c>
      <c r="G17" s="86">
        <v>0</v>
      </c>
      <c r="H17" s="84">
        <f t="shared" si="0"/>
        <v>5000000</v>
      </c>
    </row>
    <row r="18" spans="1:8" ht="16.5" customHeight="1">
      <c r="A18" s="80"/>
      <c r="B18" s="81" t="s">
        <v>60</v>
      </c>
      <c r="C18" s="81"/>
      <c r="D18" s="81"/>
      <c r="E18" s="81"/>
      <c r="F18" s="91">
        <f>SUM(F13:F17)</f>
        <v>6505000</v>
      </c>
      <c r="G18" s="92">
        <v>0</v>
      </c>
      <c r="H18" s="93">
        <f t="shared" si="0"/>
        <v>6505000</v>
      </c>
    </row>
    <row r="19" spans="1:8" ht="16.5" customHeight="1">
      <c r="A19" s="80" t="s">
        <v>131</v>
      </c>
      <c r="B19" s="85" t="s">
        <v>61</v>
      </c>
      <c r="C19" s="81"/>
      <c r="D19" s="81"/>
      <c r="E19" s="81"/>
      <c r="F19" s="82"/>
      <c r="G19" s="86"/>
      <c r="H19" s="84">
        <f t="shared" si="0"/>
        <v>0</v>
      </c>
    </row>
    <row r="20" spans="1:8" ht="16.5" customHeight="1">
      <c r="A20" s="80"/>
      <c r="B20" s="85">
        <v>1</v>
      </c>
      <c r="C20" s="81" t="s">
        <v>62</v>
      </c>
      <c r="D20" s="81"/>
      <c r="E20" s="81"/>
      <c r="F20" s="82"/>
      <c r="G20" s="86"/>
      <c r="H20" s="84">
        <f t="shared" si="0"/>
        <v>0</v>
      </c>
    </row>
    <row r="21" spans="1:8" ht="16.5" customHeight="1">
      <c r="A21" s="80"/>
      <c r="B21" s="85"/>
      <c r="C21" s="94" t="s">
        <v>132</v>
      </c>
      <c r="D21" s="81" t="s">
        <v>63</v>
      </c>
      <c r="E21" s="81"/>
      <c r="F21" s="82">
        <v>2390000</v>
      </c>
      <c r="G21" s="86"/>
      <c r="H21" s="84">
        <f t="shared" si="0"/>
        <v>2390000</v>
      </c>
    </row>
    <row r="22" spans="1:8" ht="16.5" customHeight="1">
      <c r="A22" s="80"/>
      <c r="B22" s="85"/>
      <c r="C22" s="81"/>
      <c r="D22" s="81" t="s">
        <v>64</v>
      </c>
      <c r="E22" s="81"/>
      <c r="F22" s="92">
        <f>SUM(F21)</f>
        <v>2390000</v>
      </c>
      <c r="G22" s="92"/>
      <c r="H22" s="93">
        <f t="shared" si="0"/>
        <v>2390000</v>
      </c>
    </row>
    <row r="23" spans="1:8" ht="16.5" customHeight="1">
      <c r="A23" s="80"/>
      <c r="B23" s="85"/>
      <c r="C23" s="94" t="s">
        <v>133</v>
      </c>
      <c r="D23" s="81" t="s">
        <v>65</v>
      </c>
      <c r="E23" s="81"/>
      <c r="F23" s="82"/>
      <c r="G23" s="86"/>
      <c r="H23" s="84"/>
    </row>
    <row r="24" spans="1:8" ht="16.5" customHeight="1">
      <c r="A24" s="80"/>
      <c r="B24" s="85"/>
      <c r="C24" s="94"/>
      <c r="D24" s="81" t="s">
        <v>289</v>
      </c>
      <c r="E24" s="81"/>
      <c r="F24" s="82">
        <v>100000</v>
      </c>
      <c r="G24" s="86">
        <v>0</v>
      </c>
      <c r="H24" s="84">
        <f t="shared" si="0"/>
        <v>100000</v>
      </c>
    </row>
    <row r="25" spans="1:8" ht="16.5" customHeight="1">
      <c r="A25" s="80"/>
      <c r="B25" s="85"/>
      <c r="C25" s="94"/>
      <c r="D25" s="81" t="s">
        <v>66</v>
      </c>
      <c r="E25" s="81"/>
      <c r="F25" s="82">
        <v>205000</v>
      </c>
      <c r="G25" s="86">
        <v>0</v>
      </c>
      <c r="H25" s="84">
        <f t="shared" si="0"/>
        <v>205000</v>
      </c>
    </row>
    <row r="26" spans="1:8" ht="16.5" customHeight="1">
      <c r="A26" s="80"/>
      <c r="B26" s="85"/>
      <c r="C26" s="94"/>
      <c r="D26" s="81" t="s">
        <v>67</v>
      </c>
      <c r="E26" s="81"/>
      <c r="F26" s="82">
        <v>230000</v>
      </c>
      <c r="G26" s="86">
        <v>0</v>
      </c>
      <c r="H26" s="84">
        <f t="shared" si="0"/>
        <v>230000</v>
      </c>
    </row>
    <row r="27" spans="1:8" ht="16.5" customHeight="1">
      <c r="A27" s="80"/>
      <c r="B27" s="85"/>
      <c r="C27" s="94"/>
      <c r="D27" s="81" t="s">
        <v>68</v>
      </c>
      <c r="E27" s="81"/>
      <c r="F27" s="82">
        <v>50000</v>
      </c>
      <c r="G27" s="86">
        <v>0</v>
      </c>
      <c r="H27" s="84">
        <f t="shared" si="0"/>
        <v>50000</v>
      </c>
    </row>
    <row r="28" spans="1:8" ht="16.5" customHeight="1">
      <c r="A28" s="80"/>
      <c r="B28" s="85"/>
      <c r="C28" s="94"/>
      <c r="D28" s="81" t="s">
        <v>73</v>
      </c>
      <c r="E28" s="81"/>
      <c r="F28" s="82">
        <v>10000</v>
      </c>
      <c r="G28" s="86">
        <v>0</v>
      </c>
      <c r="H28" s="84">
        <f>F28+G28</f>
        <v>10000</v>
      </c>
    </row>
    <row r="29" spans="1:8" ht="16.5" customHeight="1">
      <c r="A29" s="80"/>
      <c r="B29" s="85"/>
      <c r="C29" s="94"/>
      <c r="D29" s="81" t="s">
        <v>69</v>
      </c>
      <c r="E29" s="81"/>
      <c r="F29" s="82">
        <v>315000</v>
      </c>
      <c r="G29" s="86">
        <v>0</v>
      </c>
      <c r="H29" s="84">
        <f t="shared" si="0"/>
        <v>315000</v>
      </c>
    </row>
    <row r="30" spans="1:8" ht="16.5" customHeight="1">
      <c r="A30" s="80"/>
      <c r="B30" s="85"/>
      <c r="C30" s="81"/>
      <c r="D30" s="90" t="s">
        <v>70</v>
      </c>
      <c r="E30" s="81"/>
      <c r="F30" s="92">
        <f>SUM(F24:F29)</f>
        <v>910000</v>
      </c>
      <c r="G30" s="92">
        <f>SUM(G25:G29)</f>
        <v>0</v>
      </c>
      <c r="H30" s="93">
        <f t="shared" si="0"/>
        <v>910000</v>
      </c>
    </row>
    <row r="31" spans="1:8" ht="16.5" customHeight="1">
      <c r="A31" s="80"/>
      <c r="B31" s="85"/>
      <c r="C31" s="81" t="s">
        <v>71</v>
      </c>
      <c r="D31" s="90"/>
      <c r="E31" s="81"/>
      <c r="F31" s="91">
        <f>F22+F30</f>
        <v>3300000</v>
      </c>
      <c r="G31" s="92">
        <f>G22+G30</f>
        <v>0</v>
      </c>
      <c r="H31" s="93">
        <f t="shared" si="0"/>
        <v>3300000</v>
      </c>
    </row>
    <row r="32" spans="1:8" ht="16.5" customHeight="1">
      <c r="A32" s="80"/>
      <c r="B32" s="85">
        <v>2</v>
      </c>
      <c r="C32" s="81" t="s">
        <v>72</v>
      </c>
      <c r="D32" s="81"/>
      <c r="E32" s="81"/>
      <c r="F32" s="82"/>
      <c r="G32" s="86"/>
      <c r="H32" s="84">
        <f t="shared" si="0"/>
        <v>0</v>
      </c>
    </row>
    <row r="33" spans="1:8" ht="16.5" customHeight="1">
      <c r="A33" s="80"/>
      <c r="B33" s="85"/>
      <c r="C33" s="94" t="s">
        <v>132</v>
      </c>
      <c r="D33" s="81" t="s">
        <v>63</v>
      </c>
      <c r="E33" s="81"/>
      <c r="F33" s="82"/>
      <c r="G33" s="86"/>
      <c r="H33" s="84">
        <f t="shared" si="0"/>
        <v>0</v>
      </c>
    </row>
    <row r="34" spans="1:8" ht="16.5" customHeight="1">
      <c r="A34" s="80"/>
      <c r="B34" s="85"/>
      <c r="C34" s="81"/>
      <c r="D34" s="81" t="s">
        <v>64</v>
      </c>
      <c r="E34" s="81"/>
      <c r="F34" s="92">
        <v>0</v>
      </c>
      <c r="G34" s="92">
        <v>0</v>
      </c>
      <c r="H34" s="93">
        <f t="shared" si="0"/>
        <v>0</v>
      </c>
    </row>
    <row r="35" spans="1:8" ht="16.5" customHeight="1">
      <c r="A35" s="80"/>
      <c r="B35" s="85"/>
      <c r="C35" s="94" t="s">
        <v>133</v>
      </c>
      <c r="D35" s="81" t="s">
        <v>65</v>
      </c>
      <c r="E35" s="81"/>
      <c r="F35" s="82"/>
      <c r="G35" s="86"/>
      <c r="H35" s="84"/>
    </row>
    <row r="36" spans="1:8" ht="16.5" customHeight="1">
      <c r="A36" s="80"/>
      <c r="B36" s="85"/>
      <c r="C36" s="94"/>
      <c r="D36" s="81" t="s">
        <v>67</v>
      </c>
      <c r="E36" s="81"/>
      <c r="F36" s="82">
        <v>5000</v>
      </c>
      <c r="G36" s="86">
        <v>0</v>
      </c>
      <c r="H36" s="84">
        <f t="shared" si="0"/>
        <v>5000</v>
      </c>
    </row>
    <row r="37" spans="1:8" ht="16.5" customHeight="1">
      <c r="A37" s="80"/>
      <c r="B37" s="85"/>
      <c r="C37" s="81"/>
      <c r="D37" s="90" t="s">
        <v>68</v>
      </c>
      <c r="E37" s="81"/>
      <c r="F37" s="82">
        <v>95000</v>
      </c>
      <c r="G37" s="86">
        <v>0</v>
      </c>
      <c r="H37" s="84">
        <f t="shared" si="0"/>
        <v>95000</v>
      </c>
    </row>
    <row r="38" spans="1:8" ht="16.5" customHeight="1">
      <c r="A38" s="80"/>
      <c r="B38" s="85"/>
      <c r="C38" s="81"/>
      <c r="D38" s="90" t="s">
        <v>73</v>
      </c>
      <c r="E38" s="81"/>
      <c r="F38" s="82">
        <v>5000</v>
      </c>
      <c r="G38" s="86">
        <v>0</v>
      </c>
      <c r="H38" s="84">
        <f t="shared" si="0"/>
        <v>5000</v>
      </c>
    </row>
    <row r="39" spans="1:8" ht="16.5" customHeight="1">
      <c r="A39" s="80"/>
      <c r="B39" s="85"/>
      <c r="C39" s="81"/>
      <c r="D39" s="90" t="s">
        <v>74</v>
      </c>
      <c r="E39" s="81"/>
      <c r="F39" s="82">
        <v>1000</v>
      </c>
      <c r="G39" s="86">
        <v>0</v>
      </c>
      <c r="H39" s="84">
        <f t="shared" si="0"/>
        <v>1000</v>
      </c>
    </row>
    <row r="40" spans="1:8" ht="16.5" customHeight="1">
      <c r="A40" s="80"/>
      <c r="B40" s="85"/>
      <c r="C40" s="81"/>
      <c r="D40" s="90" t="s">
        <v>75</v>
      </c>
      <c r="E40" s="81"/>
      <c r="F40" s="82">
        <v>1200000</v>
      </c>
      <c r="G40" s="86">
        <v>0</v>
      </c>
      <c r="H40" s="84">
        <f t="shared" si="0"/>
        <v>1200000</v>
      </c>
    </row>
    <row r="41" spans="1:8" ht="16.5" customHeight="1">
      <c r="A41" s="80"/>
      <c r="B41" s="85"/>
      <c r="C41" s="81"/>
      <c r="D41" s="81" t="s">
        <v>76</v>
      </c>
      <c r="E41" s="81"/>
      <c r="F41" s="82">
        <v>20000</v>
      </c>
      <c r="G41" s="86">
        <v>0</v>
      </c>
      <c r="H41" s="84">
        <f t="shared" si="0"/>
        <v>20000</v>
      </c>
    </row>
    <row r="42" spans="1:8" ht="16.5" customHeight="1">
      <c r="A42" s="80"/>
      <c r="B42" s="85"/>
      <c r="C42" s="81"/>
      <c r="D42" s="81" t="s">
        <v>151</v>
      </c>
      <c r="E42" s="81"/>
      <c r="F42" s="82">
        <v>1000</v>
      </c>
      <c r="G42" s="86"/>
      <c r="H42" s="84"/>
    </row>
    <row r="43" spans="1:8" ht="16.5" customHeight="1">
      <c r="A43" s="80"/>
      <c r="B43" s="85"/>
      <c r="C43" s="81"/>
      <c r="D43" s="81" t="s">
        <v>77</v>
      </c>
      <c r="E43" s="81"/>
      <c r="F43" s="82">
        <v>563063</v>
      </c>
      <c r="G43" s="86">
        <v>0</v>
      </c>
      <c r="H43" s="84">
        <f t="shared" si="0"/>
        <v>563063</v>
      </c>
    </row>
    <row r="44" spans="1:8" ht="16.5" customHeight="1">
      <c r="A44" s="80"/>
      <c r="B44" s="85"/>
      <c r="C44" s="81"/>
      <c r="D44" s="90" t="s">
        <v>70</v>
      </c>
      <c r="E44" s="81"/>
      <c r="F44" s="91">
        <f>SUM(F36:F43)</f>
        <v>1890063</v>
      </c>
      <c r="G44" s="92">
        <f>SUM(G36:G43)</f>
        <v>0</v>
      </c>
      <c r="H44" s="93">
        <f t="shared" si="0"/>
        <v>1890063</v>
      </c>
    </row>
    <row r="45" spans="1:8" ht="16.5" customHeight="1">
      <c r="A45" s="80"/>
      <c r="B45" s="85"/>
      <c r="C45" s="81" t="s">
        <v>78</v>
      </c>
      <c r="D45" s="90"/>
      <c r="E45" s="81"/>
      <c r="F45" s="91">
        <f>F34+F44</f>
        <v>1890063</v>
      </c>
      <c r="G45" s="92">
        <f>G34+G44</f>
        <v>0</v>
      </c>
      <c r="H45" s="93">
        <f t="shared" si="0"/>
        <v>1890063</v>
      </c>
    </row>
    <row r="46" spans="1:8" ht="16.5" customHeight="1">
      <c r="A46" s="80"/>
      <c r="B46" s="85" t="s">
        <v>79</v>
      </c>
      <c r="C46" s="81"/>
      <c r="D46" s="81"/>
      <c r="E46" s="81"/>
      <c r="F46" s="92">
        <f>F31+F45</f>
        <v>5190063</v>
      </c>
      <c r="G46" s="92">
        <f>G31+G45</f>
        <v>0</v>
      </c>
      <c r="H46" s="95">
        <f t="shared" si="0"/>
        <v>5190063</v>
      </c>
    </row>
    <row r="47" spans="1:8" ht="16.5" customHeight="1">
      <c r="A47" s="80"/>
      <c r="B47" s="85"/>
      <c r="C47" s="81" t="s">
        <v>80</v>
      </c>
      <c r="D47" s="81"/>
      <c r="E47" s="81"/>
      <c r="F47" s="92">
        <f>F18-F46</f>
        <v>1314937</v>
      </c>
      <c r="G47" s="92">
        <f>G18-G46</f>
        <v>0</v>
      </c>
      <c r="H47" s="95">
        <f t="shared" si="0"/>
        <v>1314937</v>
      </c>
    </row>
    <row r="48" spans="1:8" ht="16.5" customHeight="1">
      <c r="A48" s="80" t="s">
        <v>134</v>
      </c>
      <c r="B48" s="85" t="s">
        <v>81</v>
      </c>
      <c r="C48" s="81"/>
      <c r="D48" s="81"/>
      <c r="E48" s="81"/>
      <c r="F48" s="82"/>
      <c r="G48" s="86"/>
      <c r="H48" s="84"/>
    </row>
    <row r="49" spans="1:8" ht="16.5" customHeight="1">
      <c r="A49" s="80"/>
      <c r="B49" s="85"/>
      <c r="C49" s="81" t="s">
        <v>290</v>
      </c>
      <c r="D49" s="81"/>
      <c r="E49" s="81"/>
      <c r="F49" s="87">
        <v>1000</v>
      </c>
      <c r="G49" s="96">
        <v>0</v>
      </c>
      <c r="H49" s="88">
        <f t="shared" si="0"/>
        <v>1000</v>
      </c>
    </row>
    <row r="50" spans="1:8" ht="16.5" customHeight="1">
      <c r="A50" s="80"/>
      <c r="B50" s="85" t="s">
        <v>82</v>
      </c>
      <c r="C50" s="81"/>
      <c r="D50" s="81"/>
      <c r="E50" s="81"/>
      <c r="F50" s="92">
        <f>SUM(F49)</f>
        <v>1000</v>
      </c>
      <c r="G50" s="97">
        <v>0</v>
      </c>
      <c r="H50" s="88">
        <f t="shared" si="0"/>
        <v>1000</v>
      </c>
    </row>
    <row r="51" spans="1:8" ht="16.5" customHeight="1">
      <c r="A51" s="80" t="s">
        <v>135</v>
      </c>
      <c r="B51" s="85" t="s">
        <v>83</v>
      </c>
      <c r="C51" s="81"/>
      <c r="D51" s="81"/>
      <c r="E51" s="81"/>
      <c r="F51" s="82"/>
      <c r="G51" s="86"/>
      <c r="H51" s="84">
        <f t="shared" si="0"/>
        <v>0</v>
      </c>
    </row>
    <row r="52" spans="1:8" ht="16.5" customHeight="1">
      <c r="A52" s="80"/>
      <c r="B52" s="85"/>
      <c r="C52" s="81"/>
      <c r="D52" s="81"/>
      <c r="E52" s="81"/>
      <c r="F52" s="86">
        <v>0</v>
      </c>
      <c r="G52" s="89">
        <v>0</v>
      </c>
      <c r="H52" s="84">
        <f t="shared" si="0"/>
        <v>0</v>
      </c>
    </row>
    <row r="53" spans="1:8" ht="16.5" customHeight="1">
      <c r="A53" s="80"/>
      <c r="B53" s="85" t="s">
        <v>84</v>
      </c>
      <c r="C53" s="81"/>
      <c r="D53" s="81"/>
      <c r="E53" s="81"/>
      <c r="F53" s="92">
        <v>0</v>
      </c>
      <c r="G53" s="92">
        <v>0</v>
      </c>
      <c r="H53" s="95">
        <f t="shared" si="0"/>
        <v>0</v>
      </c>
    </row>
    <row r="54" spans="1:8" ht="16.5" customHeight="1">
      <c r="A54" s="80"/>
      <c r="B54" s="85"/>
      <c r="C54" s="81" t="s">
        <v>85</v>
      </c>
      <c r="D54" s="81"/>
      <c r="E54" s="81"/>
      <c r="F54" s="92">
        <v>0</v>
      </c>
      <c r="G54" s="92">
        <v>0</v>
      </c>
      <c r="H54" s="95">
        <f t="shared" si="0"/>
        <v>0</v>
      </c>
    </row>
    <row r="55" spans="1:8" ht="16.5" customHeight="1" thickBot="1">
      <c r="A55" s="80"/>
      <c r="B55" s="85"/>
      <c r="C55" s="81" t="s">
        <v>86</v>
      </c>
      <c r="D55" s="81"/>
      <c r="E55" s="81"/>
      <c r="F55" s="98">
        <f>F47+F50-F53+F54</f>
        <v>1315937</v>
      </c>
      <c r="G55" s="99">
        <f>G47+G50-G53+G54</f>
        <v>0</v>
      </c>
      <c r="H55" s="84">
        <f t="shared" si="0"/>
        <v>1315937</v>
      </c>
    </row>
    <row r="56" spans="1:8" ht="16.5" customHeight="1" thickTop="1">
      <c r="A56" s="80"/>
      <c r="B56" s="85"/>
      <c r="C56" s="81" t="s">
        <v>87</v>
      </c>
      <c r="D56" s="81"/>
      <c r="E56" s="81"/>
      <c r="F56" s="82"/>
      <c r="G56" s="86"/>
      <c r="H56" s="84">
        <f t="shared" si="0"/>
        <v>0</v>
      </c>
    </row>
    <row r="57" spans="1:8" ht="16.5" customHeight="1">
      <c r="A57" s="80"/>
      <c r="B57" s="85"/>
      <c r="C57" s="81" t="s">
        <v>88</v>
      </c>
      <c r="D57" s="81"/>
      <c r="E57" s="81"/>
      <c r="F57" s="82"/>
      <c r="G57" s="86"/>
      <c r="H57" s="84">
        <f>H55-H56</f>
        <v>1315937</v>
      </c>
    </row>
    <row r="58" spans="1:8" ht="16.5" customHeight="1">
      <c r="A58" s="80"/>
      <c r="B58" s="85"/>
      <c r="C58" s="90" t="s">
        <v>89</v>
      </c>
      <c r="D58" s="81"/>
      <c r="E58" s="81"/>
      <c r="F58" s="82"/>
      <c r="G58" s="86"/>
      <c r="H58" s="88">
        <v>5509204</v>
      </c>
    </row>
    <row r="59" spans="1:8" ht="16.5" customHeight="1" thickBot="1">
      <c r="A59" s="100"/>
      <c r="B59" s="101"/>
      <c r="C59" s="102" t="s">
        <v>90</v>
      </c>
      <c r="D59" s="103"/>
      <c r="E59" s="103"/>
      <c r="F59" s="104"/>
      <c r="G59" s="105"/>
      <c r="H59" s="106">
        <f>H57+H58</f>
        <v>6825141</v>
      </c>
    </row>
    <row r="60" ht="16.5" customHeight="1" thickTop="1">
      <c r="A60" s="8" t="s">
        <v>23</v>
      </c>
    </row>
    <row r="61" ht="6.75" customHeight="1"/>
    <row r="62" ht="18.75" customHeight="1"/>
    <row r="63" ht="18.75" customHeight="1"/>
    <row r="64" ht="18.75" customHeight="1"/>
    <row r="65" ht="18.75" customHeight="1"/>
    <row r="66" ht="18.75" customHeight="1"/>
  </sheetData>
  <sheetProtection/>
  <mergeCells count="4">
    <mergeCell ref="A3:H3"/>
    <mergeCell ref="A5:H5"/>
    <mergeCell ref="A10:E10"/>
    <mergeCell ref="B1:H1"/>
  </mergeCells>
  <printOptions/>
  <pageMargins left="0.7874015748031497" right="0.5905511811023623" top="0.7874015748031497" bottom="0.5905511811023623" header="0.31496062992125984" footer="0.15748031496062992"/>
  <pageSetup fitToWidth="0" fitToHeight="1" orientation="portrait" paperSize="9" scale="84" r:id="rId1"/>
  <headerFooter alignWithMargins="0">
    <oddFooter>&amp;C－&amp;P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D44" sqref="D44"/>
    </sheetView>
  </sheetViews>
  <sheetFormatPr defaultColWidth="9.00390625" defaultRowHeight="13.5"/>
  <cols>
    <col min="1" max="1" width="3.75390625" style="45" customWidth="1"/>
    <col min="2" max="2" width="13.875" style="45" customWidth="1"/>
    <col min="3" max="11" width="10.00390625" style="45" customWidth="1"/>
    <col min="12" max="12" width="9.00390625" style="45" customWidth="1"/>
    <col min="13" max="13" width="10.375" style="45" customWidth="1"/>
    <col min="14" max="16384" width="9.00390625" style="45" customWidth="1"/>
  </cols>
  <sheetData>
    <row r="1" spans="1:11" ht="15.75" customHeight="1">
      <c r="A1" s="241" t="s">
        <v>213</v>
      </c>
      <c r="B1" s="241"/>
      <c r="C1" s="241"/>
      <c r="D1" s="241"/>
      <c r="E1" s="241"/>
      <c r="F1" s="241"/>
      <c r="G1" s="241"/>
      <c r="H1" s="241"/>
      <c r="I1" s="241"/>
      <c r="J1" s="241"/>
      <c r="K1" s="241"/>
    </row>
    <row r="3" spans="1:11" ht="20.25" customHeight="1">
      <c r="A3" s="269" t="s">
        <v>288</v>
      </c>
      <c r="B3" s="269"/>
      <c r="C3" s="269"/>
      <c r="D3" s="269"/>
      <c r="E3" s="269"/>
      <c r="F3" s="269"/>
      <c r="G3" s="269"/>
      <c r="H3" s="269"/>
      <c r="I3" s="269"/>
      <c r="J3" s="269"/>
      <c r="K3" s="269"/>
    </row>
    <row r="5" ht="13.5" customHeight="1"/>
    <row r="6" spans="1:2" ht="13.5" customHeight="1">
      <c r="A6" s="47" t="s">
        <v>91</v>
      </c>
      <c r="B6" s="47"/>
    </row>
    <row r="7" spans="1:2" ht="14.25">
      <c r="A7" s="47" t="s">
        <v>137</v>
      </c>
      <c r="B7" s="47"/>
    </row>
    <row r="8" spans="1:2" ht="14.25">
      <c r="A8" s="47"/>
      <c r="B8" s="47"/>
    </row>
    <row r="9" spans="1:2" ht="13.5" customHeight="1">
      <c r="A9" s="47" t="s">
        <v>92</v>
      </c>
      <c r="B9" s="47"/>
    </row>
    <row r="10" spans="1:2" ht="13.5" customHeight="1">
      <c r="A10" s="47" t="s">
        <v>93</v>
      </c>
      <c r="B10" s="47"/>
    </row>
    <row r="11" spans="1:2" ht="13.5" customHeight="1">
      <c r="A11" s="47"/>
      <c r="B11" s="47"/>
    </row>
    <row r="12" spans="1:2" ht="13.5" customHeight="1">
      <c r="A12" s="47" t="s">
        <v>94</v>
      </c>
      <c r="B12" s="47"/>
    </row>
    <row r="13" spans="1:2" ht="14.25">
      <c r="A13" s="47" t="s">
        <v>95</v>
      </c>
      <c r="B13" s="47"/>
    </row>
    <row r="14" ht="13.5" customHeight="1"/>
    <row r="15" ht="13.5" customHeight="1">
      <c r="A15" s="47" t="s">
        <v>143</v>
      </c>
    </row>
    <row r="16" ht="13.5" customHeight="1" thickBot="1"/>
    <row r="17" spans="2:11" ht="91.5" customHeight="1" thickTop="1">
      <c r="B17" s="48" t="s">
        <v>96</v>
      </c>
      <c r="C17" s="49" t="s">
        <v>97</v>
      </c>
      <c r="D17" s="50" t="s">
        <v>98</v>
      </c>
      <c r="E17" s="67" t="s">
        <v>144</v>
      </c>
      <c r="F17" s="50" t="s">
        <v>99</v>
      </c>
      <c r="G17" s="50" t="s">
        <v>44</v>
      </c>
      <c r="H17" s="50" t="s">
        <v>100</v>
      </c>
      <c r="I17" s="50" t="s">
        <v>138</v>
      </c>
      <c r="J17" s="51" t="s">
        <v>101</v>
      </c>
      <c r="K17" s="52" t="s">
        <v>54</v>
      </c>
    </row>
    <row r="18" spans="2:11" ht="13.5" customHeight="1">
      <c r="B18" s="53" t="s">
        <v>102</v>
      </c>
      <c r="C18" s="54"/>
      <c r="D18" s="54"/>
      <c r="E18" s="54"/>
      <c r="F18" s="54"/>
      <c r="G18" s="54"/>
      <c r="H18" s="54"/>
      <c r="I18" s="54"/>
      <c r="J18" s="54"/>
      <c r="K18" s="55"/>
    </row>
    <row r="19" spans="2:11" ht="13.5" customHeight="1">
      <c r="B19" s="53" t="s">
        <v>139</v>
      </c>
      <c r="C19" s="54"/>
      <c r="D19" s="54"/>
      <c r="E19" s="54"/>
      <c r="F19" s="54"/>
      <c r="G19" s="54"/>
      <c r="H19" s="54"/>
      <c r="I19" s="54">
        <f>SUM(C19:H19)</f>
        <v>0</v>
      </c>
      <c r="J19" s="54">
        <v>1505000</v>
      </c>
      <c r="K19" s="55">
        <f>I19+J19</f>
        <v>1505000</v>
      </c>
    </row>
    <row r="20" spans="2:11" ht="13.5" customHeight="1">
      <c r="B20" s="53" t="s">
        <v>140</v>
      </c>
      <c r="C20" s="54"/>
      <c r="D20" s="54"/>
      <c r="E20" s="54"/>
      <c r="F20" s="54"/>
      <c r="G20" s="54"/>
      <c r="H20" s="54"/>
      <c r="I20" s="54">
        <f>SUM(C20:H20)</f>
        <v>0</v>
      </c>
      <c r="J20" s="54">
        <v>5000000</v>
      </c>
      <c r="K20" s="55">
        <f>I20+J20</f>
        <v>5000000</v>
      </c>
    </row>
    <row r="21" spans="2:11" ht="13.5" customHeight="1">
      <c r="B21" s="53" t="s">
        <v>103</v>
      </c>
      <c r="C21" s="56">
        <f aca="true" t="shared" si="0" ref="C21:K21">SUM(C19:C20)</f>
        <v>0</v>
      </c>
      <c r="D21" s="56">
        <f t="shared" si="0"/>
        <v>0</v>
      </c>
      <c r="E21" s="56">
        <f t="shared" si="0"/>
        <v>0</v>
      </c>
      <c r="F21" s="56">
        <f t="shared" si="0"/>
        <v>0</v>
      </c>
      <c r="G21" s="56">
        <f t="shared" si="0"/>
        <v>0</v>
      </c>
      <c r="H21" s="56">
        <f t="shared" si="0"/>
        <v>0</v>
      </c>
      <c r="I21" s="56">
        <f t="shared" si="0"/>
        <v>0</v>
      </c>
      <c r="J21" s="56">
        <f t="shared" si="0"/>
        <v>6505000</v>
      </c>
      <c r="K21" s="57">
        <f t="shared" si="0"/>
        <v>6505000</v>
      </c>
    </row>
    <row r="22" spans="2:11" ht="13.5" customHeight="1">
      <c r="B22" s="53" t="s">
        <v>104</v>
      </c>
      <c r="C22" s="54"/>
      <c r="D22" s="54"/>
      <c r="E22" s="54"/>
      <c r="F22" s="54"/>
      <c r="G22" s="54"/>
      <c r="H22" s="54"/>
      <c r="I22" s="54"/>
      <c r="J22" s="54"/>
      <c r="K22" s="55"/>
    </row>
    <row r="23" spans="2:11" ht="13.5" customHeight="1">
      <c r="B23" s="53" t="s">
        <v>105</v>
      </c>
      <c r="C23" s="54">
        <v>90000</v>
      </c>
      <c r="D23" s="54"/>
      <c r="E23" s="54"/>
      <c r="F23" s="54">
        <v>300000</v>
      </c>
      <c r="G23" s="54">
        <v>0</v>
      </c>
      <c r="H23" s="54">
        <v>2000000</v>
      </c>
      <c r="I23" s="54">
        <f>SUM(C23:H23)</f>
        <v>2390000</v>
      </c>
      <c r="J23" s="54"/>
      <c r="K23" s="55">
        <f>I23+J23</f>
        <v>2390000</v>
      </c>
    </row>
    <row r="24" spans="2:11" ht="13.5" customHeight="1">
      <c r="B24" s="53" t="s">
        <v>106</v>
      </c>
      <c r="C24" s="56">
        <f>SUM(C23)</f>
        <v>90000</v>
      </c>
      <c r="D24" s="56">
        <f aca="true" t="shared" si="1" ref="D24:K24">SUM(D23)</f>
        <v>0</v>
      </c>
      <c r="E24" s="56">
        <f t="shared" si="1"/>
        <v>0</v>
      </c>
      <c r="F24" s="56">
        <f t="shared" si="1"/>
        <v>300000</v>
      </c>
      <c r="G24" s="56">
        <f t="shared" si="1"/>
        <v>0</v>
      </c>
      <c r="H24" s="56">
        <f t="shared" si="1"/>
        <v>2000000</v>
      </c>
      <c r="I24" s="56">
        <f t="shared" si="1"/>
        <v>2390000</v>
      </c>
      <c r="J24" s="56">
        <f t="shared" si="1"/>
        <v>0</v>
      </c>
      <c r="K24" s="57">
        <f t="shared" si="1"/>
        <v>2390000</v>
      </c>
    </row>
    <row r="25" spans="2:11" ht="13.5" customHeight="1">
      <c r="B25" s="53" t="s">
        <v>107</v>
      </c>
      <c r="C25" s="54"/>
      <c r="D25" s="54"/>
      <c r="E25" s="54"/>
      <c r="F25" s="54"/>
      <c r="G25" s="54"/>
      <c r="H25" s="54"/>
      <c r="I25" s="54"/>
      <c r="J25" s="54"/>
      <c r="K25" s="55"/>
    </row>
    <row r="26" spans="2:11" ht="13.5" customHeight="1">
      <c r="B26" s="53" t="s">
        <v>108</v>
      </c>
      <c r="C26" s="54"/>
      <c r="D26" s="54">
        <v>100000</v>
      </c>
      <c r="E26" s="54"/>
      <c r="F26" s="54"/>
      <c r="G26" s="54"/>
      <c r="H26" s="54"/>
      <c r="I26" s="54">
        <f aca="true" t="shared" si="2" ref="I26:I34">SUM(C26:H26)</f>
        <v>100000</v>
      </c>
      <c r="J26" s="54"/>
      <c r="K26" s="55">
        <f aca="true" t="shared" si="3" ref="K26:K34">I26+J26</f>
        <v>100000</v>
      </c>
    </row>
    <row r="27" spans="2:11" ht="13.5">
      <c r="B27" s="53" t="s">
        <v>109</v>
      </c>
      <c r="C27" s="54"/>
      <c r="D27" s="54">
        <v>5000</v>
      </c>
      <c r="E27" s="54">
        <v>100000</v>
      </c>
      <c r="F27" s="54">
        <v>100000</v>
      </c>
      <c r="G27" s="54"/>
      <c r="H27" s="54"/>
      <c r="I27" s="54">
        <f t="shared" si="2"/>
        <v>205000</v>
      </c>
      <c r="J27" s="54"/>
      <c r="K27" s="55">
        <f t="shared" si="3"/>
        <v>205000</v>
      </c>
    </row>
    <row r="28" spans="2:11" ht="13.5">
      <c r="B28" s="53" t="s">
        <v>110</v>
      </c>
      <c r="C28" s="54"/>
      <c r="D28" s="54">
        <v>230000</v>
      </c>
      <c r="E28" s="54"/>
      <c r="F28" s="54"/>
      <c r="G28" s="54"/>
      <c r="H28" s="54"/>
      <c r="I28" s="54">
        <f t="shared" si="2"/>
        <v>230000</v>
      </c>
      <c r="J28" s="54">
        <v>5000</v>
      </c>
      <c r="K28" s="55">
        <f t="shared" si="3"/>
        <v>235000</v>
      </c>
    </row>
    <row r="29" spans="2:11" ht="13.5">
      <c r="B29" s="53" t="s">
        <v>111</v>
      </c>
      <c r="C29" s="54"/>
      <c r="D29" s="54"/>
      <c r="E29" s="54"/>
      <c r="F29" s="54">
        <v>50000</v>
      </c>
      <c r="G29" s="54">
        <v>0</v>
      </c>
      <c r="H29" s="54"/>
      <c r="I29" s="54">
        <f t="shared" si="2"/>
        <v>50000</v>
      </c>
      <c r="J29" s="54">
        <v>50000</v>
      </c>
      <c r="K29" s="55">
        <f t="shared" si="3"/>
        <v>100000</v>
      </c>
    </row>
    <row r="30" spans="2:11" ht="13.5">
      <c r="B30" s="53" t="s">
        <v>112</v>
      </c>
      <c r="C30" s="54">
        <v>10000</v>
      </c>
      <c r="D30" s="54"/>
      <c r="E30" s="54"/>
      <c r="F30" s="54"/>
      <c r="G30" s="54"/>
      <c r="H30" s="54"/>
      <c r="I30" s="54">
        <f t="shared" si="2"/>
        <v>10000</v>
      </c>
      <c r="J30" s="54">
        <v>40000</v>
      </c>
      <c r="K30" s="55">
        <f t="shared" si="3"/>
        <v>50000</v>
      </c>
    </row>
    <row r="31" spans="2:11" ht="13.5">
      <c r="B31" s="53" t="s">
        <v>113</v>
      </c>
      <c r="C31" s="54"/>
      <c r="D31" s="54"/>
      <c r="E31" s="54"/>
      <c r="F31" s="54"/>
      <c r="G31" s="54"/>
      <c r="H31" s="54"/>
      <c r="I31" s="54">
        <f t="shared" si="2"/>
        <v>0</v>
      </c>
      <c r="J31" s="54">
        <v>1000</v>
      </c>
      <c r="K31" s="55">
        <f t="shared" si="3"/>
        <v>1000</v>
      </c>
    </row>
    <row r="32" spans="2:11" ht="13.5">
      <c r="B32" s="53" t="s">
        <v>114</v>
      </c>
      <c r="C32" s="54"/>
      <c r="D32" s="54">
        <v>165000</v>
      </c>
      <c r="E32" s="54"/>
      <c r="F32" s="54">
        <v>50000</v>
      </c>
      <c r="G32" s="54">
        <v>100000</v>
      </c>
      <c r="H32" s="54"/>
      <c r="I32" s="54">
        <f t="shared" si="2"/>
        <v>315000</v>
      </c>
      <c r="J32" s="54">
        <v>1220000</v>
      </c>
      <c r="K32" s="55">
        <f t="shared" si="3"/>
        <v>1535000</v>
      </c>
    </row>
    <row r="33" spans="2:11" ht="13.5">
      <c r="B33" s="53" t="s">
        <v>115</v>
      </c>
      <c r="C33" s="54"/>
      <c r="D33" s="54"/>
      <c r="E33" s="54"/>
      <c r="F33" s="54"/>
      <c r="G33" s="54"/>
      <c r="H33" s="54"/>
      <c r="I33" s="54">
        <f t="shared" si="2"/>
        <v>0</v>
      </c>
      <c r="J33" s="54">
        <v>1000</v>
      </c>
      <c r="K33" s="55">
        <f t="shared" si="3"/>
        <v>1000</v>
      </c>
    </row>
    <row r="34" spans="2:11" ht="13.5">
      <c r="B34" s="53" t="s">
        <v>116</v>
      </c>
      <c r="C34" s="58"/>
      <c r="D34" s="58"/>
      <c r="E34" s="58"/>
      <c r="F34" s="58"/>
      <c r="G34" s="58"/>
      <c r="H34" s="58"/>
      <c r="I34" s="58">
        <f t="shared" si="2"/>
        <v>0</v>
      </c>
      <c r="J34" s="59">
        <v>563063</v>
      </c>
      <c r="K34" s="55">
        <f t="shared" si="3"/>
        <v>563063</v>
      </c>
    </row>
    <row r="35" spans="2:11" ht="13.5">
      <c r="B35" s="60" t="s">
        <v>117</v>
      </c>
      <c r="C35" s="61">
        <f>SUM(C26:C34)</f>
        <v>10000</v>
      </c>
      <c r="D35" s="61">
        <f aca="true" t="shared" si="4" ref="D35:K35">SUM(D26:D34)</f>
        <v>500000</v>
      </c>
      <c r="E35" s="61">
        <f t="shared" si="4"/>
        <v>100000</v>
      </c>
      <c r="F35" s="61">
        <f t="shared" si="4"/>
        <v>200000</v>
      </c>
      <c r="G35" s="61">
        <f t="shared" si="4"/>
        <v>100000</v>
      </c>
      <c r="H35" s="61">
        <f t="shared" si="4"/>
        <v>0</v>
      </c>
      <c r="I35" s="61">
        <f t="shared" si="4"/>
        <v>910000</v>
      </c>
      <c r="J35" s="61">
        <f t="shared" si="4"/>
        <v>1880063</v>
      </c>
      <c r="K35" s="57">
        <f t="shared" si="4"/>
        <v>2790063</v>
      </c>
    </row>
    <row r="36" spans="2:13" ht="14.25" thickBot="1">
      <c r="B36" s="53" t="s">
        <v>118</v>
      </c>
      <c r="C36" s="62">
        <f>C24+C35</f>
        <v>100000</v>
      </c>
      <c r="D36" s="62">
        <f aca="true" t="shared" si="5" ref="D36:K36">D24+D35</f>
        <v>500000</v>
      </c>
      <c r="E36" s="62">
        <f t="shared" si="5"/>
        <v>100000</v>
      </c>
      <c r="F36" s="62">
        <f t="shared" si="5"/>
        <v>500000</v>
      </c>
      <c r="G36" s="62">
        <f t="shared" si="5"/>
        <v>100000</v>
      </c>
      <c r="H36" s="62">
        <f t="shared" si="5"/>
        <v>2000000</v>
      </c>
      <c r="I36" s="62">
        <f t="shared" si="5"/>
        <v>3300000</v>
      </c>
      <c r="J36" s="62">
        <f t="shared" si="5"/>
        <v>1880063</v>
      </c>
      <c r="K36" s="63">
        <f t="shared" si="5"/>
        <v>5180063</v>
      </c>
      <c r="M36" s="107" t="s">
        <v>141</v>
      </c>
    </row>
    <row r="37" spans="2:13" ht="15" thickBot="1" thickTop="1">
      <c r="B37" s="64" t="s">
        <v>80</v>
      </c>
      <c r="C37" s="65">
        <f>C21-C36</f>
        <v>-100000</v>
      </c>
      <c r="D37" s="65">
        <f aca="true" t="shared" si="6" ref="D37:J37">D21-D36</f>
        <v>-500000</v>
      </c>
      <c r="E37" s="65">
        <f t="shared" si="6"/>
        <v>-100000</v>
      </c>
      <c r="F37" s="65">
        <f t="shared" si="6"/>
        <v>-500000</v>
      </c>
      <c r="G37" s="65">
        <f t="shared" si="6"/>
        <v>-100000</v>
      </c>
      <c r="H37" s="65">
        <f t="shared" si="6"/>
        <v>-2000000</v>
      </c>
      <c r="I37" s="65">
        <f t="shared" si="6"/>
        <v>-3300000</v>
      </c>
      <c r="J37" s="65">
        <f t="shared" si="6"/>
        <v>4624937</v>
      </c>
      <c r="K37" s="66">
        <f>I37+J37</f>
        <v>1324937</v>
      </c>
      <c r="M37" s="108">
        <f>K21-K24-K35</f>
        <v>1324937</v>
      </c>
    </row>
    <row r="38" ht="14.25" thickTop="1"/>
    <row r="39" spans="1:2" ht="14.25">
      <c r="A39" s="47" t="s">
        <v>119</v>
      </c>
      <c r="B39" s="47"/>
    </row>
    <row r="40" ht="14.25" thickBot="1"/>
    <row r="41" spans="2:11" ht="36.75" customHeight="1" thickTop="1">
      <c r="B41" s="48" t="s">
        <v>96</v>
      </c>
      <c r="C41" s="67" t="s">
        <v>120</v>
      </c>
      <c r="D41" s="68" t="s">
        <v>121</v>
      </c>
      <c r="E41" s="68" t="s">
        <v>122</v>
      </c>
      <c r="F41" s="67" t="s">
        <v>123</v>
      </c>
      <c r="G41" s="67" t="s">
        <v>124</v>
      </c>
      <c r="H41" s="69" t="s">
        <v>125</v>
      </c>
      <c r="I41" s="109"/>
      <c r="J41" s="70"/>
      <c r="K41" s="70"/>
    </row>
    <row r="42" spans="2:9" ht="13.5">
      <c r="B42" s="53" t="s">
        <v>126</v>
      </c>
      <c r="C42" s="58"/>
      <c r="D42" s="58"/>
      <c r="E42" s="58"/>
      <c r="F42" s="58"/>
      <c r="G42" s="58"/>
      <c r="H42" s="71"/>
      <c r="I42" s="46"/>
    </row>
    <row r="43" spans="2:9" ht="13.5">
      <c r="B43" s="53" t="s">
        <v>127</v>
      </c>
      <c r="C43" s="54">
        <v>36750</v>
      </c>
      <c r="D43" s="54">
        <v>400000</v>
      </c>
      <c r="E43" s="54">
        <v>0</v>
      </c>
      <c r="F43" s="54">
        <f>C43+D43-E43</f>
        <v>436750</v>
      </c>
      <c r="G43" s="54">
        <f>F43*0.5</f>
        <v>218375</v>
      </c>
      <c r="H43" s="55">
        <f>F43-G43</f>
        <v>218375</v>
      </c>
      <c r="I43" s="110"/>
    </row>
    <row r="44" spans="2:9" ht="13.5">
      <c r="B44" s="53" t="s">
        <v>128</v>
      </c>
      <c r="C44" s="54"/>
      <c r="D44" s="54"/>
      <c r="E44" s="54"/>
      <c r="F44" s="54"/>
      <c r="G44" s="54"/>
      <c r="H44" s="55"/>
      <c r="I44" s="110"/>
    </row>
    <row r="45" spans="2:9" ht="13.5">
      <c r="B45" s="53" t="s">
        <v>142</v>
      </c>
      <c r="C45" s="54">
        <v>23520</v>
      </c>
      <c r="D45" s="54">
        <v>1245000</v>
      </c>
      <c r="E45" s="54">
        <v>0</v>
      </c>
      <c r="F45" s="54">
        <f>C45+D45-E45</f>
        <v>1268520</v>
      </c>
      <c r="G45" s="54">
        <f>F45*0.5</f>
        <v>634260</v>
      </c>
      <c r="H45" s="55">
        <f>F45-G45</f>
        <v>634260</v>
      </c>
      <c r="I45" s="110"/>
    </row>
    <row r="46" spans="2:9" ht="14.25" thickBot="1">
      <c r="B46" s="72" t="s">
        <v>54</v>
      </c>
      <c r="C46" s="73">
        <f aca="true" t="shared" si="7" ref="C46:H46">C43+C45</f>
        <v>60270</v>
      </c>
      <c r="D46" s="73">
        <f t="shared" si="7"/>
        <v>1645000</v>
      </c>
      <c r="E46" s="73">
        <f t="shared" si="7"/>
        <v>0</v>
      </c>
      <c r="F46" s="73">
        <f t="shared" si="7"/>
        <v>1705270</v>
      </c>
      <c r="G46" s="73">
        <f t="shared" si="7"/>
        <v>852635</v>
      </c>
      <c r="H46" s="63">
        <f t="shared" si="7"/>
        <v>852635</v>
      </c>
      <c r="I46" s="110"/>
    </row>
    <row r="47" spans="3:9" ht="14.25" thickTop="1">
      <c r="C47" s="74"/>
      <c r="D47" s="74"/>
      <c r="E47" s="74"/>
      <c r="F47" s="74"/>
      <c r="G47" s="74"/>
      <c r="H47" s="74"/>
      <c r="I47" s="74"/>
    </row>
    <row r="48" spans="3:9" ht="13.5">
      <c r="C48" s="74"/>
      <c r="D48" s="74"/>
      <c r="E48" s="74"/>
      <c r="F48" s="74"/>
      <c r="G48" s="74"/>
      <c r="H48" s="74"/>
      <c r="I48" s="74"/>
    </row>
    <row r="49" spans="3:9" ht="13.5">
      <c r="C49" s="74"/>
      <c r="D49" s="74"/>
      <c r="E49" s="74"/>
      <c r="F49" s="74"/>
      <c r="G49" s="74"/>
      <c r="H49" s="74"/>
      <c r="I49" s="74"/>
    </row>
    <row r="50" spans="3:9" ht="13.5">
      <c r="C50" s="74"/>
      <c r="D50" s="74"/>
      <c r="E50" s="74"/>
      <c r="F50" s="74"/>
      <c r="G50" s="74"/>
      <c r="H50" s="74"/>
      <c r="I50" s="74"/>
    </row>
    <row r="51" spans="3:9" ht="13.5">
      <c r="C51" s="74"/>
      <c r="D51" s="74"/>
      <c r="E51" s="74"/>
      <c r="F51" s="74"/>
      <c r="G51" s="74"/>
      <c r="H51" s="74"/>
      <c r="I51" s="74"/>
    </row>
    <row r="52" spans="3:9" ht="13.5">
      <c r="C52" s="74"/>
      <c r="D52" s="74"/>
      <c r="E52" s="74"/>
      <c r="F52" s="74"/>
      <c r="G52" s="74"/>
      <c r="H52" s="74"/>
      <c r="I52" s="74"/>
    </row>
    <row r="53" spans="3:9" ht="13.5">
      <c r="C53" s="74"/>
      <c r="D53" s="74"/>
      <c r="E53" s="74"/>
      <c r="F53" s="74"/>
      <c r="G53" s="74"/>
      <c r="H53" s="74"/>
      <c r="I53" s="74"/>
    </row>
  </sheetData>
  <sheetProtection/>
  <mergeCells count="2">
    <mergeCell ref="A3:K3"/>
    <mergeCell ref="A1:K1"/>
  </mergeCells>
  <printOptions/>
  <pageMargins left="0.7480314960629921" right="0.7480314960629921" top="0.984251968503937" bottom="0.984251968503937" header="0.5118110236220472" footer="0.5118110236220472"/>
  <pageSetup fitToHeight="0" fitToWidth="1" orientation="portrait" paperSize="9" scale="8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I40"/>
  <sheetViews>
    <sheetView zoomScalePageLayoutView="0" workbookViewId="0" topLeftCell="A37">
      <selection activeCell="D44" sqref="D44"/>
    </sheetView>
  </sheetViews>
  <sheetFormatPr defaultColWidth="9.00390625" defaultRowHeight="13.5"/>
  <cols>
    <col min="1" max="1" width="2.125" style="0" customWidth="1"/>
    <col min="2" max="2" width="18.75390625" style="0" customWidth="1"/>
    <col min="3" max="3" width="27.25390625" style="0" customWidth="1"/>
    <col min="4" max="4" width="23.875" style="0" customWidth="1"/>
    <col min="5" max="5" width="14.75390625" style="0" customWidth="1"/>
    <col min="6" max="6" width="8.50390625" style="0" customWidth="1"/>
    <col min="7" max="7" width="12.50390625" style="0" customWidth="1"/>
    <col min="8" max="8" width="9.00390625" style="0" customWidth="1"/>
    <col min="9" max="9" width="2.25390625" style="0" customWidth="1"/>
    <col min="10" max="10" width="1.12109375" style="0" customWidth="1"/>
  </cols>
  <sheetData>
    <row r="1" spans="2:8" ht="15.75" customHeight="1">
      <c r="B1" s="241" t="s">
        <v>13</v>
      </c>
      <c r="C1" s="241"/>
      <c r="D1" s="241"/>
      <c r="E1" s="241"/>
      <c r="F1" s="241"/>
      <c r="G1" s="241"/>
      <c r="H1" s="241"/>
    </row>
    <row r="3" spans="2:8" ht="14.25" customHeight="1">
      <c r="B3" s="242" t="s">
        <v>241</v>
      </c>
      <c r="C3" s="242"/>
      <c r="D3" s="242"/>
      <c r="E3" s="242"/>
      <c r="F3" s="242"/>
      <c r="G3" s="242"/>
      <c r="H3" s="242"/>
    </row>
    <row r="4" spans="4:8" ht="14.25">
      <c r="D4" s="1"/>
      <c r="G4" s="21"/>
      <c r="H4" s="21"/>
    </row>
    <row r="5" spans="2:8" ht="13.5">
      <c r="B5" s="243" t="s">
        <v>146</v>
      </c>
      <c r="C5" s="243"/>
      <c r="D5" s="243"/>
      <c r="E5" s="243"/>
      <c r="F5" s="243"/>
      <c r="G5" s="243"/>
      <c r="H5" s="243"/>
    </row>
    <row r="6" spans="3:7" ht="13.5">
      <c r="C6" s="13"/>
      <c r="D6" s="4"/>
      <c r="E6" s="4"/>
      <c r="F6" s="4"/>
      <c r="G6" s="21"/>
    </row>
    <row r="7" spans="4:9" ht="14.25">
      <c r="D7" s="238" t="s">
        <v>14</v>
      </c>
      <c r="E7" s="238"/>
      <c r="F7" s="238"/>
      <c r="G7" s="238"/>
      <c r="H7" s="238"/>
      <c r="I7" s="19"/>
    </row>
    <row r="8" spans="2:4" ht="13.5">
      <c r="B8" s="221"/>
      <c r="C8" s="221"/>
      <c r="D8" s="221"/>
    </row>
    <row r="9" spans="2:3" ht="13.5">
      <c r="B9" s="244" t="s">
        <v>242</v>
      </c>
      <c r="C9" s="244"/>
    </row>
    <row r="10" spans="2:8" ht="13.5" customHeight="1">
      <c r="B10" s="220" t="s">
        <v>293</v>
      </c>
      <c r="C10" s="220"/>
      <c r="D10" s="220"/>
      <c r="E10" s="220"/>
      <c r="F10" s="220"/>
      <c r="G10" s="220"/>
      <c r="H10" s="220"/>
    </row>
    <row r="11" spans="2:8" ht="13.5" customHeight="1">
      <c r="B11" s="220"/>
      <c r="C11" s="220"/>
      <c r="D11" s="220"/>
      <c r="E11" s="220"/>
      <c r="F11" s="220"/>
      <c r="G11" s="220"/>
      <c r="H11" s="220"/>
    </row>
    <row r="12" spans="2:8" ht="13.5">
      <c r="B12" s="220"/>
      <c r="C12" s="220"/>
      <c r="D12" s="220"/>
      <c r="E12" s="220"/>
      <c r="F12" s="220"/>
      <c r="G12" s="220"/>
      <c r="H12" s="220"/>
    </row>
    <row r="13" spans="2:8" ht="13.5">
      <c r="B13" s="220"/>
      <c r="C13" s="220"/>
      <c r="D13" s="220"/>
      <c r="E13" s="220"/>
      <c r="F13" s="220"/>
      <c r="G13" s="220"/>
      <c r="H13" s="220"/>
    </row>
    <row r="14" spans="2:8" ht="13.5">
      <c r="B14" s="220"/>
      <c r="C14" s="220"/>
      <c r="D14" s="220"/>
      <c r="E14" s="220"/>
      <c r="F14" s="220"/>
      <c r="G14" s="220"/>
      <c r="H14" s="220"/>
    </row>
    <row r="15" spans="2:8" ht="13.5">
      <c r="B15" s="220"/>
      <c r="C15" s="220"/>
      <c r="D15" s="220"/>
      <c r="E15" s="220"/>
      <c r="F15" s="220"/>
      <c r="G15" s="220"/>
      <c r="H15" s="220"/>
    </row>
    <row r="16" spans="2:8" ht="13.5">
      <c r="B16" s="14"/>
      <c r="C16" s="14"/>
      <c r="D16" s="14"/>
      <c r="E16" s="14"/>
      <c r="F16" s="14"/>
      <c r="G16" s="14"/>
      <c r="H16" s="15"/>
    </row>
    <row r="17" spans="2:4" ht="13.5">
      <c r="B17" s="221" t="s">
        <v>4</v>
      </c>
      <c r="C17" s="221"/>
      <c r="D17" s="221"/>
    </row>
    <row r="19" spans="2:5" ht="13.5">
      <c r="B19" s="222" t="s">
        <v>5</v>
      </c>
      <c r="C19" s="222"/>
      <c r="D19" s="3"/>
      <c r="E19" s="3"/>
    </row>
    <row r="20" spans="2:9" ht="13.5">
      <c r="B20" s="3"/>
      <c r="C20" s="3"/>
      <c r="D20" s="3"/>
      <c r="E20" s="3"/>
      <c r="I20" s="3"/>
    </row>
    <row r="21" spans="2:9" ht="27">
      <c r="B21" s="10" t="s">
        <v>7</v>
      </c>
      <c r="C21" s="10" t="s">
        <v>253</v>
      </c>
      <c r="D21" s="10" t="s">
        <v>244</v>
      </c>
      <c r="E21" s="10" t="s">
        <v>245</v>
      </c>
      <c r="F21" s="10" t="s">
        <v>11</v>
      </c>
      <c r="G21" s="5" t="s">
        <v>6</v>
      </c>
      <c r="H21" s="11" t="s">
        <v>8</v>
      </c>
      <c r="I21" s="7"/>
    </row>
    <row r="22" spans="2:9" ht="67.5">
      <c r="B22" s="22" t="s">
        <v>15</v>
      </c>
      <c r="C22" s="22" t="s">
        <v>25</v>
      </c>
      <c r="D22" s="23" t="s">
        <v>243</v>
      </c>
      <c r="E22" s="22" t="s">
        <v>12</v>
      </c>
      <c r="F22" s="24" t="s">
        <v>16</v>
      </c>
      <c r="G22" s="25" t="s">
        <v>27</v>
      </c>
      <c r="H22" s="26">
        <v>0</v>
      </c>
      <c r="I22" s="7"/>
    </row>
    <row r="23" spans="2:9" ht="70.5" customHeight="1">
      <c r="B23" s="22" t="s">
        <v>17</v>
      </c>
      <c r="C23" s="22" t="s">
        <v>30</v>
      </c>
      <c r="D23" s="22" t="s">
        <v>246</v>
      </c>
      <c r="E23" s="22" t="s">
        <v>12</v>
      </c>
      <c r="F23" s="24" t="s">
        <v>18</v>
      </c>
      <c r="G23" s="25" t="s">
        <v>19</v>
      </c>
      <c r="H23" s="112" t="s">
        <v>251</v>
      </c>
      <c r="I23" s="7"/>
    </row>
    <row r="24" spans="2:9" ht="108" customHeight="1">
      <c r="B24" s="29" t="s">
        <v>41</v>
      </c>
      <c r="C24" s="29" t="s">
        <v>42</v>
      </c>
      <c r="D24" s="29" t="s">
        <v>247</v>
      </c>
      <c r="E24" s="29" t="s">
        <v>12</v>
      </c>
      <c r="F24" s="42" t="s">
        <v>21</v>
      </c>
      <c r="G24" s="33" t="s">
        <v>43</v>
      </c>
      <c r="H24" s="43">
        <v>43</v>
      </c>
      <c r="I24" s="7"/>
    </row>
    <row r="25" spans="2:8" ht="84" customHeight="1">
      <c r="B25" s="29" t="s">
        <v>20</v>
      </c>
      <c r="C25" s="29" t="s">
        <v>31</v>
      </c>
      <c r="D25" s="29"/>
      <c r="E25" s="29"/>
      <c r="F25" s="32"/>
      <c r="G25" s="33"/>
      <c r="H25" s="34"/>
    </row>
    <row r="26" spans="2:8" ht="40.5" customHeight="1">
      <c r="B26" s="30"/>
      <c r="C26" s="30" t="s">
        <v>254</v>
      </c>
      <c r="D26" s="41" t="s">
        <v>248</v>
      </c>
      <c r="E26" s="30" t="s">
        <v>259</v>
      </c>
      <c r="F26" s="35" t="s">
        <v>28</v>
      </c>
      <c r="G26" s="36" t="s">
        <v>22</v>
      </c>
      <c r="H26" s="37">
        <v>372</v>
      </c>
    </row>
    <row r="27" spans="2:8" ht="39.75" customHeight="1">
      <c r="B27" s="30"/>
      <c r="C27" s="30" t="s">
        <v>255</v>
      </c>
      <c r="D27" s="41" t="s">
        <v>29</v>
      </c>
      <c r="E27" s="30" t="s">
        <v>33</v>
      </c>
      <c r="F27" s="35" t="s">
        <v>16</v>
      </c>
      <c r="G27" s="36" t="s">
        <v>38</v>
      </c>
      <c r="H27" s="37">
        <v>735</v>
      </c>
    </row>
    <row r="28" spans="2:8" ht="33.75">
      <c r="B28" s="30"/>
      <c r="C28" s="30" t="s">
        <v>256</v>
      </c>
      <c r="D28" s="41" t="s">
        <v>32</v>
      </c>
      <c r="E28" s="30" t="s">
        <v>34</v>
      </c>
      <c r="F28" s="35" t="s">
        <v>16</v>
      </c>
      <c r="G28" s="36" t="s">
        <v>35</v>
      </c>
      <c r="H28" s="37">
        <v>183</v>
      </c>
    </row>
    <row r="29" spans="2:8" ht="98.25" customHeight="1">
      <c r="B29" s="30"/>
      <c r="C29" s="30" t="s">
        <v>257</v>
      </c>
      <c r="D29" s="41" t="s">
        <v>252</v>
      </c>
      <c r="E29" s="30" t="s">
        <v>37</v>
      </c>
      <c r="F29" s="35" t="s">
        <v>21</v>
      </c>
      <c r="G29" s="36" t="s">
        <v>38</v>
      </c>
      <c r="H29" s="37">
        <v>0</v>
      </c>
    </row>
    <row r="30" spans="2:8" ht="54.75" customHeight="1">
      <c r="B30" s="31"/>
      <c r="C30" s="31" t="s">
        <v>258</v>
      </c>
      <c r="D30" s="31" t="s">
        <v>249</v>
      </c>
      <c r="E30" s="31" t="s">
        <v>33</v>
      </c>
      <c r="F30" s="38" t="s">
        <v>16</v>
      </c>
      <c r="G30" s="39" t="s">
        <v>38</v>
      </c>
      <c r="H30" s="111" t="s">
        <v>260</v>
      </c>
    </row>
    <row r="31" spans="2:8" ht="37.5" customHeight="1">
      <c r="B31" s="22" t="s">
        <v>44</v>
      </c>
      <c r="C31" s="22" t="s">
        <v>45</v>
      </c>
      <c r="D31" s="44" t="s">
        <v>250</v>
      </c>
      <c r="E31" s="22" t="s">
        <v>33</v>
      </c>
      <c r="F31" s="27" t="s">
        <v>21</v>
      </c>
      <c r="G31" s="25" t="s">
        <v>38</v>
      </c>
      <c r="H31" s="28">
        <v>0</v>
      </c>
    </row>
    <row r="32" spans="2:8" ht="56.25">
      <c r="B32" s="31" t="s">
        <v>46</v>
      </c>
      <c r="C32" s="31" t="s">
        <v>47</v>
      </c>
      <c r="D32" s="31" t="s">
        <v>40</v>
      </c>
      <c r="E32" s="31" t="s">
        <v>12</v>
      </c>
      <c r="F32" s="38" t="s">
        <v>16</v>
      </c>
      <c r="G32" s="39" t="s">
        <v>48</v>
      </c>
      <c r="H32" s="40">
        <v>200</v>
      </c>
    </row>
    <row r="33" spans="2:8" ht="7.5" customHeight="1">
      <c r="B33" s="199"/>
      <c r="C33" s="199"/>
      <c r="D33" s="199"/>
      <c r="E33" s="199"/>
      <c r="F33" s="200"/>
      <c r="G33" s="201"/>
      <c r="H33" s="202"/>
    </row>
    <row r="34" spans="2:8" ht="13.5">
      <c r="B34" s="223" t="s">
        <v>9</v>
      </c>
      <c r="C34" s="223"/>
      <c r="D34" s="6"/>
      <c r="E34" s="9"/>
      <c r="H34" s="8"/>
    </row>
    <row r="35" spans="2:8" ht="3" customHeight="1">
      <c r="B35" s="16"/>
      <c r="C35" s="16"/>
      <c r="D35" s="6"/>
      <c r="E35" s="9"/>
      <c r="H35" s="8"/>
    </row>
    <row r="36" spans="2:8" ht="13.5">
      <c r="B36" s="224" t="s">
        <v>262</v>
      </c>
      <c r="C36" s="224" t="s">
        <v>263</v>
      </c>
      <c r="D36" s="224" t="s">
        <v>264</v>
      </c>
      <c r="E36" s="229" t="s">
        <v>265</v>
      </c>
      <c r="F36" s="230"/>
      <c r="G36" s="235" t="s">
        <v>11</v>
      </c>
      <c r="H36" s="224" t="s">
        <v>10</v>
      </c>
    </row>
    <row r="37" spans="2:8" ht="11.25" customHeight="1">
      <c r="B37" s="225"/>
      <c r="C37" s="225"/>
      <c r="D37" s="227"/>
      <c r="E37" s="231"/>
      <c r="F37" s="232"/>
      <c r="G37" s="236"/>
      <c r="H37" s="239"/>
    </row>
    <row r="38" spans="2:8" ht="13.5" customHeight="1" hidden="1">
      <c r="B38" s="226"/>
      <c r="C38" s="226"/>
      <c r="D38" s="228"/>
      <c r="E38" s="233"/>
      <c r="F38" s="234"/>
      <c r="G38" s="237"/>
      <c r="H38" s="240"/>
    </row>
    <row r="39" spans="2:8" ht="13.5">
      <c r="B39" s="217" t="s">
        <v>261</v>
      </c>
      <c r="C39" s="218"/>
      <c r="D39" s="218"/>
      <c r="E39" s="218"/>
      <c r="F39" s="218"/>
      <c r="G39" s="218"/>
      <c r="H39" s="219"/>
    </row>
    <row r="40" spans="2:8" ht="13.5">
      <c r="B40" s="12"/>
      <c r="C40" s="12"/>
      <c r="D40" s="12"/>
      <c r="E40" s="12"/>
      <c r="F40" s="12"/>
      <c r="G40" s="12"/>
      <c r="H40" s="12"/>
    </row>
  </sheetData>
  <sheetProtection/>
  <mergeCells count="17">
    <mergeCell ref="D7:H7"/>
    <mergeCell ref="H36:H38"/>
    <mergeCell ref="B1:H1"/>
    <mergeCell ref="B3:H3"/>
    <mergeCell ref="B5:H5"/>
    <mergeCell ref="B8:D8"/>
    <mergeCell ref="B9:C9"/>
    <mergeCell ref="B39:H39"/>
    <mergeCell ref="B10:H15"/>
    <mergeCell ref="B17:D17"/>
    <mergeCell ref="B19:C19"/>
    <mergeCell ref="B34:C34"/>
    <mergeCell ref="B36:B38"/>
    <mergeCell ref="C36:C38"/>
    <mergeCell ref="D36:D38"/>
    <mergeCell ref="E36:F38"/>
    <mergeCell ref="G36:G38"/>
  </mergeCells>
  <printOptions/>
  <pageMargins left="0.7874015748031497" right="0.3937007874015748" top="0.5905511811023623" bottom="0.5905511811023623" header="0.5118110236220472" footer="0.5118110236220472"/>
  <pageSetup cellComments="asDisplayed" fitToWidth="0" fitToHeight="1" horizontalDpi="300" verticalDpi="300" orientation="portrait" paperSize="9" scale="77"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I49"/>
  <sheetViews>
    <sheetView zoomScalePageLayoutView="0" workbookViewId="0" topLeftCell="A1">
      <selection activeCell="F34" sqref="F34"/>
    </sheetView>
  </sheetViews>
  <sheetFormatPr defaultColWidth="9.00390625" defaultRowHeight="13.5"/>
  <cols>
    <col min="1" max="8" width="10.00390625" style="122" customWidth="1"/>
    <col min="9" max="9" width="1.625" style="122" customWidth="1"/>
    <col min="10" max="16384" width="9.00390625" style="122" customWidth="1"/>
  </cols>
  <sheetData>
    <row r="1" spans="1:9" ht="15.75" customHeight="1" thickBot="1">
      <c r="A1" s="249" t="s">
        <v>195</v>
      </c>
      <c r="B1" s="249"/>
      <c r="C1" s="249"/>
      <c r="D1" s="249"/>
      <c r="E1" s="249"/>
      <c r="F1" s="249"/>
      <c r="G1" s="249"/>
      <c r="H1" s="249"/>
      <c r="I1" s="3"/>
    </row>
    <row r="2" spans="1:8" ht="14.25" thickTop="1">
      <c r="A2" s="123"/>
      <c r="B2" s="124"/>
      <c r="C2" s="124"/>
      <c r="D2" s="124"/>
      <c r="E2" s="124"/>
      <c r="F2" s="124"/>
      <c r="G2" s="124"/>
      <c r="H2" s="125"/>
    </row>
    <row r="3" spans="1:8" ht="13.5">
      <c r="A3" s="251"/>
      <c r="B3" s="246"/>
      <c r="C3" s="246"/>
      <c r="D3" s="246"/>
      <c r="E3" s="246"/>
      <c r="F3" s="246"/>
      <c r="G3" s="246"/>
      <c r="H3" s="252"/>
    </row>
    <row r="4" spans="1:8" ht="6.75" customHeight="1">
      <c r="A4" s="126"/>
      <c r="B4" s="127"/>
      <c r="C4" s="127"/>
      <c r="D4" s="127"/>
      <c r="E4" s="127"/>
      <c r="F4" s="127"/>
      <c r="G4" s="127"/>
      <c r="H4" s="128"/>
    </row>
    <row r="5" spans="1:8" ht="13.5">
      <c r="A5" s="251"/>
      <c r="B5" s="246"/>
      <c r="C5" s="246"/>
      <c r="D5" s="246"/>
      <c r="E5" s="246"/>
      <c r="F5" s="246"/>
      <c r="G5" s="246"/>
      <c r="H5" s="252"/>
    </row>
    <row r="6" spans="1:8" ht="6.75" customHeight="1">
      <c r="A6" s="129"/>
      <c r="B6" s="130"/>
      <c r="C6" s="130"/>
      <c r="D6" s="130"/>
      <c r="E6" s="130"/>
      <c r="F6" s="130"/>
      <c r="G6" s="130"/>
      <c r="H6" s="131"/>
    </row>
    <row r="7" spans="1:8" ht="13.5">
      <c r="A7" s="129"/>
      <c r="B7" s="130"/>
      <c r="C7" s="130"/>
      <c r="D7" s="130"/>
      <c r="E7" s="130"/>
      <c r="F7" s="130"/>
      <c r="G7" s="130"/>
      <c r="H7" s="132"/>
    </row>
    <row r="8" spans="1:8" ht="13.5">
      <c r="A8" s="129"/>
      <c r="B8" s="130"/>
      <c r="C8" s="130"/>
      <c r="D8" s="130"/>
      <c r="E8" s="130"/>
      <c r="F8" s="130"/>
      <c r="G8" s="130"/>
      <c r="H8" s="132"/>
    </row>
    <row r="9" spans="1:8" ht="13.5">
      <c r="A9" s="129"/>
      <c r="B9" s="130"/>
      <c r="C9" s="130"/>
      <c r="D9" s="130"/>
      <c r="E9" s="130"/>
      <c r="F9" s="130"/>
      <c r="G9" s="130"/>
      <c r="H9" s="132"/>
    </row>
    <row r="10" spans="1:8" ht="31.5" customHeight="1">
      <c r="A10" s="251"/>
      <c r="B10" s="246"/>
      <c r="C10" s="246"/>
      <c r="D10" s="246"/>
      <c r="E10" s="246"/>
      <c r="F10" s="253"/>
      <c r="G10" s="253"/>
      <c r="H10" s="128"/>
    </row>
    <row r="11" spans="1:8" ht="18" customHeight="1">
      <c r="A11" s="129"/>
      <c r="B11" s="130"/>
      <c r="C11" s="130"/>
      <c r="D11" s="130"/>
      <c r="E11" s="130"/>
      <c r="F11" s="133"/>
      <c r="G11" s="133"/>
      <c r="H11" s="134"/>
    </row>
    <row r="12" spans="1:8" ht="18" customHeight="1">
      <c r="A12" s="129"/>
      <c r="B12" s="135"/>
      <c r="C12" s="254" t="s">
        <v>192</v>
      </c>
      <c r="D12" s="246"/>
      <c r="E12" s="246"/>
      <c r="F12" s="246"/>
      <c r="G12" s="133"/>
      <c r="H12" s="134"/>
    </row>
    <row r="13" spans="1:8" ht="18" customHeight="1">
      <c r="A13" s="129"/>
      <c r="B13" s="135"/>
      <c r="C13" s="246"/>
      <c r="D13" s="246"/>
      <c r="E13" s="246"/>
      <c r="F13" s="246"/>
      <c r="G13" s="133"/>
      <c r="H13" s="134"/>
    </row>
    <row r="14" spans="1:8" ht="18" customHeight="1">
      <c r="A14" s="129"/>
      <c r="B14" s="135"/>
      <c r="C14" s="246"/>
      <c r="D14" s="246"/>
      <c r="E14" s="246"/>
      <c r="F14" s="246"/>
      <c r="G14" s="133"/>
      <c r="H14" s="134"/>
    </row>
    <row r="15" spans="1:8" ht="18" customHeight="1">
      <c r="A15" s="129"/>
      <c r="B15" s="135"/>
      <c r="C15" s="130"/>
      <c r="D15" s="130"/>
      <c r="E15" s="130"/>
      <c r="F15" s="133"/>
      <c r="G15" s="133"/>
      <c r="H15" s="134"/>
    </row>
    <row r="16" spans="1:8" ht="18" customHeight="1">
      <c r="A16" s="129"/>
      <c r="B16" s="135"/>
      <c r="C16" s="130"/>
      <c r="D16" s="130"/>
      <c r="E16" s="130"/>
      <c r="F16" s="133"/>
      <c r="G16" s="133"/>
      <c r="H16" s="134"/>
    </row>
    <row r="17" spans="1:8" ht="18" customHeight="1">
      <c r="A17" s="129"/>
      <c r="B17" s="135"/>
      <c r="C17" s="130"/>
      <c r="D17" s="136"/>
      <c r="E17" s="130"/>
      <c r="F17" s="133"/>
      <c r="G17" s="133"/>
      <c r="H17" s="134"/>
    </row>
    <row r="18" spans="1:8" ht="18" customHeight="1">
      <c r="A18" s="129"/>
      <c r="B18" s="135"/>
      <c r="C18" s="137"/>
      <c r="D18" s="130"/>
      <c r="E18" s="130"/>
      <c r="F18" s="133"/>
      <c r="G18" s="133"/>
      <c r="H18" s="134"/>
    </row>
    <row r="19" spans="1:8" ht="18" customHeight="1">
      <c r="A19" s="129"/>
      <c r="B19" s="135"/>
      <c r="C19" s="130"/>
      <c r="D19" s="130"/>
      <c r="E19" s="130"/>
      <c r="F19" s="133"/>
      <c r="G19" s="133"/>
      <c r="H19" s="134"/>
    </row>
    <row r="20" spans="1:8" ht="18" customHeight="1">
      <c r="A20" s="129"/>
      <c r="B20" s="135"/>
      <c r="C20" s="250" t="s">
        <v>210</v>
      </c>
      <c r="D20" s="250"/>
      <c r="E20" s="250"/>
      <c r="F20" s="250"/>
      <c r="G20" s="133"/>
      <c r="H20" s="134"/>
    </row>
    <row r="21" spans="1:8" ht="18" customHeight="1">
      <c r="A21" s="129"/>
      <c r="B21" s="135"/>
      <c r="C21" s="250"/>
      <c r="D21" s="250"/>
      <c r="E21" s="250"/>
      <c r="F21" s="250"/>
      <c r="G21" s="133"/>
      <c r="H21" s="134"/>
    </row>
    <row r="22" spans="1:8" ht="18" customHeight="1">
      <c r="A22" s="129"/>
      <c r="B22" s="135"/>
      <c r="C22" s="250"/>
      <c r="D22" s="250"/>
      <c r="E22" s="250"/>
      <c r="F22" s="250"/>
      <c r="G22" s="133"/>
      <c r="H22" s="134"/>
    </row>
    <row r="23" spans="1:8" ht="18" customHeight="1">
      <c r="A23" s="129"/>
      <c r="B23" s="135"/>
      <c r="C23" s="250"/>
      <c r="D23" s="250"/>
      <c r="E23" s="250"/>
      <c r="F23" s="250"/>
      <c r="G23" s="133"/>
      <c r="H23" s="134"/>
    </row>
    <row r="24" spans="1:8" ht="18" customHeight="1">
      <c r="A24" s="129"/>
      <c r="B24" s="135"/>
      <c r="C24" s="250"/>
      <c r="D24" s="250"/>
      <c r="E24" s="250"/>
      <c r="F24" s="250"/>
      <c r="G24" s="133"/>
      <c r="H24" s="134"/>
    </row>
    <row r="25" spans="1:8" ht="18" customHeight="1">
      <c r="A25" s="129"/>
      <c r="B25" s="135"/>
      <c r="C25" s="250"/>
      <c r="D25" s="250"/>
      <c r="E25" s="250"/>
      <c r="F25" s="250"/>
      <c r="G25" s="133"/>
      <c r="H25" s="134"/>
    </row>
    <row r="26" spans="1:8" ht="18" customHeight="1">
      <c r="A26" s="129"/>
      <c r="B26" s="135"/>
      <c r="C26" s="250"/>
      <c r="D26" s="250"/>
      <c r="E26" s="250"/>
      <c r="F26" s="250"/>
      <c r="G26" s="133"/>
      <c r="H26" s="134"/>
    </row>
    <row r="27" spans="1:8" ht="18" customHeight="1">
      <c r="A27" s="129"/>
      <c r="B27" s="135"/>
      <c r="C27" s="130"/>
      <c r="D27" s="136"/>
      <c r="E27" s="130"/>
      <c r="F27" s="133"/>
      <c r="G27" s="133"/>
      <c r="H27" s="134"/>
    </row>
    <row r="28" spans="1:8" ht="18" customHeight="1">
      <c r="A28" s="129"/>
      <c r="B28" s="135"/>
      <c r="C28" s="130"/>
      <c r="D28" s="136"/>
      <c r="E28" s="130"/>
      <c r="F28" s="133"/>
      <c r="G28" s="133"/>
      <c r="H28" s="134"/>
    </row>
    <row r="29" spans="1:8" ht="18" customHeight="1">
      <c r="A29" s="129"/>
      <c r="B29" s="135"/>
      <c r="C29" s="130"/>
      <c r="D29" s="130"/>
      <c r="E29" s="130"/>
      <c r="F29" s="133"/>
      <c r="G29" s="133"/>
      <c r="H29" s="134"/>
    </row>
    <row r="30" spans="1:8" ht="18" customHeight="1">
      <c r="A30" s="129"/>
      <c r="B30" s="135"/>
      <c r="C30" s="137"/>
      <c r="D30" s="130"/>
      <c r="E30" s="130"/>
      <c r="F30" s="133"/>
      <c r="G30" s="133"/>
      <c r="H30" s="134"/>
    </row>
    <row r="31" spans="1:8" ht="18" customHeight="1">
      <c r="A31" s="129"/>
      <c r="B31" s="135"/>
      <c r="C31" s="245" t="s">
        <v>211</v>
      </c>
      <c r="D31" s="246"/>
      <c r="E31" s="246"/>
      <c r="F31" s="246"/>
      <c r="G31" s="133"/>
      <c r="H31" s="134"/>
    </row>
    <row r="32" spans="1:8" ht="18" customHeight="1">
      <c r="A32" s="129"/>
      <c r="B32" s="135"/>
      <c r="C32" s="247" t="s">
        <v>212</v>
      </c>
      <c r="D32" s="248"/>
      <c r="E32" s="248"/>
      <c r="F32" s="248"/>
      <c r="G32" s="133"/>
      <c r="H32" s="134"/>
    </row>
    <row r="33" spans="1:8" ht="18" customHeight="1">
      <c r="A33" s="129"/>
      <c r="B33" s="135"/>
      <c r="C33" s="137"/>
      <c r="D33" s="130"/>
      <c r="E33" s="130"/>
      <c r="F33" s="133"/>
      <c r="G33" s="133"/>
      <c r="H33" s="134"/>
    </row>
    <row r="34" spans="1:8" ht="18" customHeight="1">
      <c r="A34" s="129"/>
      <c r="B34" s="135"/>
      <c r="C34" s="130"/>
      <c r="D34" s="136"/>
      <c r="E34" s="130"/>
      <c r="F34" s="133"/>
      <c r="G34" s="133"/>
      <c r="H34" s="134"/>
    </row>
    <row r="35" spans="1:8" ht="18" customHeight="1">
      <c r="A35" s="129"/>
      <c r="B35" s="135"/>
      <c r="C35" s="130"/>
      <c r="D35" s="136"/>
      <c r="E35" s="130"/>
      <c r="F35" s="133"/>
      <c r="G35" s="133"/>
      <c r="H35" s="134"/>
    </row>
    <row r="36" spans="1:8" ht="18" customHeight="1">
      <c r="A36" s="129"/>
      <c r="B36" s="135"/>
      <c r="C36" s="130"/>
      <c r="D36" s="136"/>
      <c r="E36" s="130"/>
      <c r="F36" s="133"/>
      <c r="G36" s="133"/>
      <c r="H36" s="134"/>
    </row>
    <row r="37" spans="1:8" ht="18" customHeight="1">
      <c r="A37" s="129"/>
      <c r="B37" s="135"/>
      <c r="C37" s="130"/>
      <c r="D37" s="136"/>
      <c r="E37" s="130"/>
      <c r="F37" s="133"/>
      <c r="G37" s="133"/>
      <c r="H37" s="134"/>
    </row>
    <row r="38" spans="1:8" ht="18" customHeight="1">
      <c r="A38" s="129"/>
      <c r="B38" s="135"/>
      <c r="C38" s="130"/>
      <c r="D38" s="130"/>
      <c r="E38" s="130"/>
      <c r="F38" s="133"/>
      <c r="G38" s="133"/>
      <c r="H38" s="134"/>
    </row>
    <row r="39" spans="1:8" ht="18" customHeight="1">
      <c r="A39" s="129"/>
      <c r="B39" s="135"/>
      <c r="C39" s="130"/>
      <c r="D39" s="130"/>
      <c r="E39" s="130"/>
      <c r="F39" s="133"/>
      <c r="G39" s="133"/>
      <c r="H39" s="134"/>
    </row>
    <row r="40" spans="1:8" ht="18" customHeight="1">
      <c r="A40" s="129"/>
      <c r="B40" s="135"/>
      <c r="C40" s="130"/>
      <c r="D40" s="130"/>
      <c r="E40" s="130"/>
      <c r="F40" s="133"/>
      <c r="G40" s="133"/>
      <c r="H40" s="134"/>
    </row>
    <row r="41" spans="1:8" ht="18" customHeight="1">
      <c r="A41" s="129"/>
      <c r="B41" s="135"/>
      <c r="C41" s="130"/>
      <c r="D41" s="136"/>
      <c r="E41" s="130"/>
      <c r="F41" s="133"/>
      <c r="G41" s="133"/>
      <c r="H41" s="134"/>
    </row>
    <row r="42" spans="1:8" ht="18" customHeight="1">
      <c r="A42" s="129"/>
      <c r="B42" s="135"/>
      <c r="C42" s="130"/>
      <c r="D42" s="136"/>
      <c r="E42" s="130"/>
      <c r="F42" s="133"/>
      <c r="G42" s="133"/>
      <c r="H42" s="134"/>
    </row>
    <row r="43" spans="1:8" ht="18" customHeight="1">
      <c r="A43" s="129"/>
      <c r="B43" s="135"/>
      <c r="C43" s="130"/>
      <c r="D43" s="130"/>
      <c r="E43" s="130"/>
      <c r="F43" s="133"/>
      <c r="G43" s="133"/>
      <c r="H43" s="134"/>
    </row>
    <row r="44" spans="1:8" ht="18" customHeight="1">
      <c r="A44" s="129"/>
      <c r="B44" s="135"/>
      <c r="C44" s="130"/>
      <c r="D44" s="130"/>
      <c r="E44" s="130"/>
      <c r="F44" s="133"/>
      <c r="G44" s="133"/>
      <c r="H44" s="134"/>
    </row>
    <row r="45" spans="1:8" ht="18" customHeight="1">
      <c r="A45" s="129"/>
      <c r="B45" s="246" t="s">
        <v>193</v>
      </c>
      <c r="C45" s="246"/>
      <c r="D45" s="246"/>
      <c r="E45" s="246"/>
      <c r="F45" s="246"/>
      <c r="G45" s="246"/>
      <c r="H45" s="134"/>
    </row>
    <row r="46" spans="1:8" ht="18" customHeight="1">
      <c r="A46" s="129"/>
      <c r="B46" s="135"/>
      <c r="C46" s="130"/>
      <c r="D46" s="130"/>
      <c r="E46" s="130"/>
      <c r="F46" s="133"/>
      <c r="G46" s="133"/>
      <c r="H46" s="134"/>
    </row>
    <row r="47" spans="1:8" ht="18" customHeight="1">
      <c r="A47" s="129"/>
      <c r="B47" s="135"/>
      <c r="C47" s="130"/>
      <c r="D47" s="130"/>
      <c r="E47" s="130"/>
      <c r="F47" s="133"/>
      <c r="G47" s="133"/>
      <c r="H47" s="134"/>
    </row>
    <row r="48" spans="1:8" ht="18" customHeight="1">
      <c r="A48" s="129"/>
      <c r="B48" s="246" t="s">
        <v>194</v>
      </c>
      <c r="C48" s="246"/>
      <c r="D48" s="246"/>
      <c r="E48" s="246"/>
      <c r="F48" s="246"/>
      <c r="G48" s="246"/>
      <c r="H48" s="134"/>
    </row>
    <row r="49" spans="1:8" ht="18" customHeight="1" thickBot="1">
      <c r="A49" s="138"/>
      <c r="B49" s="139"/>
      <c r="C49" s="140"/>
      <c r="D49" s="141"/>
      <c r="E49" s="141"/>
      <c r="F49" s="142"/>
      <c r="G49" s="142"/>
      <c r="H49" s="143"/>
    </row>
    <row r="50" ht="18.75" customHeight="1" thickTop="1"/>
    <row r="51" ht="18.75" customHeight="1"/>
    <row r="52" ht="18.75" customHeight="1"/>
    <row r="53" ht="18.75" customHeight="1"/>
    <row r="54" ht="18.75" customHeight="1"/>
    <row r="55" ht="18.75" customHeight="1"/>
    <row r="56" ht="18.75" customHeight="1"/>
  </sheetData>
  <sheetProtection/>
  <protectedRanges>
    <protectedRange sqref="B1:G1" name="範囲2_1"/>
    <protectedRange sqref="B1:E1" name="範囲1_1"/>
  </protectedRanges>
  <mergeCells count="11">
    <mergeCell ref="C12:F14"/>
    <mergeCell ref="C31:F31"/>
    <mergeCell ref="C32:F32"/>
    <mergeCell ref="B45:G45"/>
    <mergeCell ref="B48:G48"/>
    <mergeCell ref="A1:H1"/>
    <mergeCell ref="C20:F26"/>
    <mergeCell ref="A3:H3"/>
    <mergeCell ref="A5:H5"/>
    <mergeCell ref="A10:E10"/>
    <mergeCell ref="F10:G10"/>
  </mergeCells>
  <printOptions horizontalCentered="1" verticalCentered="1"/>
  <pageMargins left="0.5905511811023623" right="0.5905511811023623" top="0.4330708661417323" bottom="0.3937007874015748" header="0.31496062992125984" footer="0.15748031496062992"/>
  <pageSetup orientation="portrait" paperSize="9" r:id="rId1"/>
  <headerFooter alignWithMargins="0">
    <oddFooter>&amp;C－&amp;P －</oddFooter>
  </headerFooter>
</worksheet>
</file>

<file path=xl/worksheets/sheet4.xml><?xml version="1.0" encoding="utf-8"?>
<worksheet xmlns="http://schemas.openxmlformats.org/spreadsheetml/2006/main" xmlns:r="http://schemas.openxmlformats.org/officeDocument/2006/relationships">
  <dimension ref="A1:AG63"/>
  <sheetViews>
    <sheetView zoomScalePageLayoutView="0" workbookViewId="0" topLeftCell="J1">
      <selection activeCell="D44" sqref="D44"/>
    </sheetView>
  </sheetViews>
  <sheetFormatPr defaultColWidth="9.00390625" defaultRowHeight="13.5"/>
  <cols>
    <col min="2" max="5" width="2.625" style="8" customWidth="1"/>
    <col min="6" max="6" width="36.125" style="8" customWidth="1"/>
    <col min="7" max="9" width="14.875" style="8" customWidth="1"/>
    <col min="10" max="10" width="1.625" style="8" customWidth="1"/>
    <col min="12" max="15" width="2.625" style="8" customWidth="1"/>
    <col min="16" max="16" width="36.125" style="8" customWidth="1"/>
    <col min="17" max="19" width="14.875" style="8" customWidth="1"/>
    <col min="20" max="20" width="1.625" style="8" customWidth="1"/>
    <col min="22" max="25" width="2.625" style="8" customWidth="1"/>
    <col min="26" max="26" width="24.875" style="8" customWidth="1"/>
    <col min="27" max="27" width="11.125" style="8" customWidth="1"/>
    <col min="28" max="28" width="5.50390625" style="8" customWidth="1"/>
    <col min="29" max="30" width="11.125" style="8" customWidth="1"/>
    <col min="31" max="31" width="5.50390625" style="8" customWidth="1"/>
    <col min="32" max="33" width="11.125" style="8" customWidth="1"/>
  </cols>
  <sheetData>
    <row r="1" spans="1:33" ht="15.75" customHeight="1">
      <c r="A1" s="3"/>
      <c r="B1" s="241" t="s">
        <v>152</v>
      </c>
      <c r="C1" s="241"/>
      <c r="D1" s="241"/>
      <c r="E1" s="241"/>
      <c r="F1" s="241"/>
      <c r="G1" s="241"/>
      <c r="H1" s="241"/>
      <c r="I1" s="241"/>
      <c r="J1"/>
      <c r="K1" s="3"/>
      <c r="L1" s="241" t="s">
        <v>152</v>
      </c>
      <c r="M1" s="241"/>
      <c r="N1" s="241"/>
      <c r="O1" s="241"/>
      <c r="P1" s="241"/>
      <c r="Q1" s="241"/>
      <c r="R1" s="241"/>
      <c r="S1" s="241"/>
      <c r="T1"/>
      <c r="U1" s="3"/>
      <c r="V1" s="241" t="s">
        <v>152</v>
      </c>
      <c r="W1" s="241"/>
      <c r="X1" s="241"/>
      <c r="Y1" s="241"/>
      <c r="Z1" s="241"/>
      <c r="AA1" s="241"/>
      <c r="AB1" s="241"/>
      <c r="AC1" s="241"/>
      <c r="AD1" s="241"/>
      <c r="AE1" s="241"/>
      <c r="AF1" s="241"/>
      <c r="AG1" s="241"/>
    </row>
    <row r="3" spans="2:33" s="1" customFormat="1" ht="17.25">
      <c r="B3" s="255" t="s">
        <v>147</v>
      </c>
      <c r="C3" s="255"/>
      <c r="D3" s="255"/>
      <c r="E3" s="255"/>
      <c r="F3" s="255"/>
      <c r="G3" s="255"/>
      <c r="H3" s="255"/>
      <c r="I3" s="255"/>
      <c r="J3" s="8"/>
      <c r="L3" s="255" t="s">
        <v>222</v>
      </c>
      <c r="M3" s="255"/>
      <c r="N3" s="255"/>
      <c r="O3" s="255"/>
      <c r="P3" s="255"/>
      <c r="Q3" s="255"/>
      <c r="R3" s="255"/>
      <c r="S3" s="255"/>
      <c r="T3" s="8"/>
      <c r="V3" s="255" t="s">
        <v>223</v>
      </c>
      <c r="W3" s="255"/>
      <c r="X3" s="255"/>
      <c r="Y3" s="255"/>
      <c r="Z3" s="255"/>
      <c r="AA3" s="255"/>
      <c r="AB3" s="255"/>
      <c r="AC3" s="255"/>
      <c r="AD3" s="255"/>
      <c r="AE3" s="255"/>
      <c r="AF3" s="255"/>
      <c r="AG3" s="255"/>
    </row>
    <row r="4" spans="2:33" s="1" customFormat="1" ht="14.25">
      <c r="B4" s="75"/>
      <c r="C4" s="75"/>
      <c r="D4" s="75"/>
      <c r="E4" s="75"/>
      <c r="F4" s="75"/>
      <c r="G4" s="75"/>
      <c r="H4" s="75"/>
      <c r="I4" s="75"/>
      <c r="J4" s="8"/>
      <c r="L4" s="75"/>
      <c r="M4" s="75"/>
      <c r="N4" s="75"/>
      <c r="O4" s="75"/>
      <c r="P4" s="75"/>
      <c r="Q4" s="75"/>
      <c r="R4" s="75"/>
      <c r="S4" s="75"/>
      <c r="T4" s="8"/>
      <c r="V4" s="75"/>
      <c r="W4" s="75"/>
      <c r="X4" s="75"/>
      <c r="Y4" s="75"/>
      <c r="Z4" s="75"/>
      <c r="AA4" s="75"/>
      <c r="AB4" s="75"/>
      <c r="AC4" s="75"/>
      <c r="AD4" s="75"/>
      <c r="AE4" s="75"/>
      <c r="AF4" s="75"/>
      <c r="AG4" s="75"/>
    </row>
    <row r="5" spans="2:33" s="1" customFormat="1" ht="14.25">
      <c r="B5" s="256" t="s">
        <v>216</v>
      </c>
      <c r="C5" s="256"/>
      <c r="D5" s="256"/>
      <c r="E5" s="256"/>
      <c r="F5" s="256"/>
      <c r="G5" s="256"/>
      <c r="H5" s="256"/>
      <c r="I5" s="256"/>
      <c r="J5" s="8"/>
      <c r="L5" s="256" t="s">
        <v>216</v>
      </c>
      <c r="M5" s="256"/>
      <c r="N5" s="256"/>
      <c r="O5" s="256"/>
      <c r="P5" s="256"/>
      <c r="Q5" s="256"/>
      <c r="R5" s="256"/>
      <c r="S5" s="256"/>
      <c r="T5" s="8"/>
      <c r="V5" s="256" t="s">
        <v>216</v>
      </c>
      <c r="W5" s="256"/>
      <c r="X5" s="256"/>
      <c r="Y5" s="256"/>
      <c r="Z5" s="256"/>
      <c r="AA5" s="256"/>
      <c r="AB5" s="256"/>
      <c r="AC5" s="256"/>
      <c r="AD5" s="256"/>
      <c r="AE5" s="256"/>
      <c r="AF5" s="256"/>
      <c r="AG5" s="256"/>
    </row>
    <row r="6" spans="2:33" s="1" customFormat="1" ht="14.25">
      <c r="B6" s="8"/>
      <c r="C6" s="8"/>
      <c r="D6" s="8"/>
      <c r="E6" s="8"/>
      <c r="F6" s="8"/>
      <c r="G6" s="8"/>
      <c r="H6" s="8"/>
      <c r="I6" s="8"/>
      <c r="J6" s="8"/>
      <c r="L6" s="8"/>
      <c r="M6" s="8"/>
      <c r="N6" s="8"/>
      <c r="O6" s="8"/>
      <c r="P6" s="8"/>
      <c r="Q6" s="8"/>
      <c r="R6" s="8"/>
      <c r="S6" s="8"/>
      <c r="T6" s="8"/>
      <c r="V6" s="8"/>
      <c r="W6" s="8"/>
      <c r="X6" s="8"/>
      <c r="Y6" s="8"/>
      <c r="Z6" s="8"/>
      <c r="AA6" s="8"/>
      <c r="AB6" s="8"/>
      <c r="AC6" s="8"/>
      <c r="AD6" s="8"/>
      <c r="AE6" s="8"/>
      <c r="AF6" s="8"/>
      <c r="AG6" s="8"/>
    </row>
    <row r="7" spans="2:33" s="1" customFormat="1" ht="14.25">
      <c r="B7" s="8"/>
      <c r="C7" s="8"/>
      <c r="D7" s="8"/>
      <c r="E7" s="8"/>
      <c r="F7" s="8"/>
      <c r="G7" s="8"/>
      <c r="H7" s="8"/>
      <c r="I7" s="76" t="s">
        <v>50</v>
      </c>
      <c r="J7" s="8"/>
      <c r="L7" s="8"/>
      <c r="M7" s="8"/>
      <c r="N7" s="8"/>
      <c r="O7" s="8"/>
      <c r="P7" s="8"/>
      <c r="Q7" s="8"/>
      <c r="R7" s="8"/>
      <c r="S7" s="76" t="s">
        <v>50</v>
      </c>
      <c r="T7" s="8"/>
      <c r="V7" s="8"/>
      <c r="W7" s="8"/>
      <c r="X7" s="8"/>
      <c r="Y7" s="8"/>
      <c r="Z7" s="8"/>
      <c r="AA7" s="8"/>
      <c r="AB7" s="8"/>
      <c r="AC7" s="76"/>
      <c r="AD7" s="8"/>
      <c r="AE7" s="8"/>
      <c r="AF7" s="8"/>
      <c r="AG7" s="76" t="s">
        <v>50</v>
      </c>
    </row>
    <row r="8" spans="2:33" s="1" customFormat="1" ht="14.25">
      <c r="B8" s="8"/>
      <c r="C8" s="8"/>
      <c r="D8" s="8"/>
      <c r="E8" s="8"/>
      <c r="F8" s="8"/>
      <c r="G8" s="8"/>
      <c r="H8" s="8"/>
      <c r="I8" s="76"/>
      <c r="J8" s="8"/>
      <c r="L8" s="8"/>
      <c r="M8" s="8"/>
      <c r="N8" s="8"/>
      <c r="O8" s="8"/>
      <c r="P8" s="8"/>
      <c r="Q8" s="8"/>
      <c r="R8" s="8"/>
      <c r="S8" s="76"/>
      <c r="T8" s="8"/>
      <c r="V8" s="8"/>
      <c r="W8" s="8"/>
      <c r="X8" s="8"/>
      <c r="Y8" s="8"/>
      <c r="Z8" s="8"/>
      <c r="AA8" s="8"/>
      <c r="AB8" s="8"/>
      <c r="AC8" s="76"/>
      <c r="AD8" s="8"/>
      <c r="AE8" s="8"/>
      <c r="AF8" s="8"/>
      <c r="AG8" s="76"/>
    </row>
    <row r="9" spans="2:33" s="1" customFormat="1" ht="15" thickBot="1">
      <c r="B9" s="8"/>
      <c r="C9" s="8"/>
      <c r="D9" s="8"/>
      <c r="E9" s="8"/>
      <c r="F9" s="8"/>
      <c r="G9" s="8"/>
      <c r="H9" s="8"/>
      <c r="I9" s="76" t="s">
        <v>129</v>
      </c>
      <c r="J9" s="8"/>
      <c r="L9" s="8"/>
      <c r="M9" s="8"/>
      <c r="N9" s="8"/>
      <c r="O9" s="8"/>
      <c r="P9" s="8"/>
      <c r="Q9" s="8"/>
      <c r="R9" s="8"/>
      <c r="S9" s="76" t="s">
        <v>129</v>
      </c>
      <c r="T9" s="8"/>
      <c r="V9" s="8"/>
      <c r="W9" s="8"/>
      <c r="X9" s="8"/>
      <c r="Y9" s="8"/>
      <c r="Z9" s="8"/>
      <c r="AA9" s="8"/>
      <c r="AB9" s="8"/>
      <c r="AC9" s="76" t="s">
        <v>129</v>
      </c>
      <c r="AD9" s="8"/>
      <c r="AE9" s="8"/>
      <c r="AF9" s="8"/>
      <c r="AG9" s="76" t="s">
        <v>129</v>
      </c>
    </row>
    <row r="10" spans="2:33" s="1" customFormat="1" ht="13.5" customHeight="1" thickTop="1">
      <c r="B10" s="257" t="s">
        <v>51</v>
      </c>
      <c r="C10" s="258"/>
      <c r="D10" s="258"/>
      <c r="E10" s="258"/>
      <c r="F10" s="258"/>
      <c r="G10" s="77" t="s">
        <v>52</v>
      </c>
      <c r="H10" s="78" t="s">
        <v>53</v>
      </c>
      <c r="I10" s="79" t="s">
        <v>54</v>
      </c>
      <c r="J10" s="8"/>
      <c r="L10" s="257" t="s">
        <v>51</v>
      </c>
      <c r="M10" s="258"/>
      <c r="N10" s="258"/>
      <c r="O10" s="258"/>
      <c r="P10" s="258"/>
      <c r="Q10" s="77" t="s">
        <v>52</v>
      </c>
      <c r="R10" s="78" t="s">
        <v>53</v>
      </c>
      <c r="S10" s="79" t="s">
        <v>54</v>
      </c>
      <c r="T10" s="8"/>
      <c r="V10" s="259" t="s">
        <v>51</v>
      </c>
      <c r="W10" s="260"/>
      <c r="X10" s="260"/>
      <c r="Y10" s="260"/>
      <c r="Z10" s="261"/>
      <c r="AA10" s="265" t="s">
        <v>224</v>
      </c>
      <c r="AB10" s="266"/>
      <c r="AC10" s="267"/>
      <c r="AD10" s="268" t="s">
        <v>225</v>
      </c>
      <c r="AE10" s="266"/>
      <c r="AF10" s="266"/>
      <c r="AG10" s="157" t="s">
        <v>226</v>
      </c>
    </row>
    <row r="11" spans="2:33" s="1" customFormat="1" ht="27.75" customHeight="1">
      <c r="B11" s="153"/>
      <c r="C11" s="154"/>
      <c r="D11" s="154"/>
      <c r="E11" s="154"/>
      <c r="F11" s="154"/>
      <c r="G11" s="155"/>
      <c r="H11" s="149"/>
      <c r="I11" s="156"/>
      <c r="J11" s="8"/>
      <c r="L11" s="153"/>
      <c r="M11" s="154"/>
      <c r="N11" s="154"/>
      <c r="O11" s="154"/>
      <c r="P11" s="154"/>
      <c r="Q11" s="155"/>
      <c r="R11" s="148"/>
      <c r="S11" s="156"/>
      <c r="T11" s="8"/>
      <c r="V11" s="262"/>
      <c r="W11" s="263"/>
      <c r="X11" s="263"/>
      <c r="Y11" s="263"/>
      <c r="Z11" s="264"/>
      <c r="AA11" s="162" t="s">
        <v>52</v>
      </c>
      <c r="AB11" s="162" t="s">
        <v>53</v>
      </c>
      <c r="AC11" s="163" t="s">
        <v>54</v>
      </c>
      <c r="AD11" s="162" t="s">
        <v>52</v>
      </c>
      <c r="AE11" s="162" t="s">
        <v>53</v>
      </c>
      <c r="AF11" s="163" t="s">
        <v>54</v>
      </c>
      <c r="AG11" s="163" t="s">
        <v>54</v>
      </c>
    </row>
    <row r="12" spans="2:33" s="1" customFormat="1" ht="14.25">
      <c r="B12" s="80" t="s">
        <v>3</v>
      </c>
      <c r="C12" s="81" t="s">
        <v>55</v>
      </c>
      <c r="D12" s="81"/>
      <c r="E12" s="81"/>
      <c r="F12" s="81"/>
      <c r="G12" s="82"/>
      <c r="H12" s="83"/>
      <c r="I12" s="84"/>
      <c r="J12" s="8"/>
      <c r="L12" s="80" t="s">
        <v>3</v>
      </c>
      <c r="M12" s="81" t="s">
        <v>55</v>
      </c>
      <c r="N12" s="81"/>
      <c r="O12" s="81"/>
      <c r="P12" s="81"/>
      <c r="Q12" s="82"/>
      <c r="R12" s="86"/>
      <c r="S12" s="84"/>
      <c r="T12" s="8"/>
      <c r="V12" s="180" t="s">
        <v>3</v>
      </c>
      <c r="W12" s="181" t="s">
        <v>55</v>
      </c>
      <c r="X12" s="181"/>
      <c r="Y12" s="181"/>
      <c r="Z12" s="181"/>
      <c r="AA12" s="164"/>
      <c r="AB12" s="165"/>
      <c r="AC12" s="166"/>
      <c r="AD12" s="164"/>
      <c r="AE12" s="165"/>
      <c r="AF12" s="166"/>
      <c r="AG12" s="158"/>
    </row>
    <row r="13" spans="2:33" s="1" customFormat="1" ht="14.25">
      <c r="B13" s="80"/>
      <c r="C13" s="85">
        <v>1</v>
      </c>
      <c r="D13" s="81" t="s">
        <v>56</v>
      </c>
      <c r="E13" s="81"/>
      <c r="F13" s="81"/>
      <c r="G13" s="82"/>
      <c r="H13" s="86"/>
      <c r="I13" s="84"/>
      <c r="J13" s="8"/>
      <c r="L13" s="80"/>
      <c r="M13" s="85">
        <v>1</v>
      </c>
      <c r="N13" s="81" t="s">
        <v>56</v>
      </c>
      <c r="O13" s="81"/>
      <c r="P13" s="81"/>
      <c r="Q13" s="82"/>
      <c r="R13" s="86"/>
      <c r="S13" s="84"/>
      <c r="T13" s="8"/>
      <c r="V13" s="180"/>
      <c r="W13" s="182">
        <v>1</v>
      </c>
      <c r="X13" s="181" t="s">
        <v>56</v>
      </c>
      <c r="Y13" s="181"/>
      <c r="Z13" s="181"/>
      <c r="AA13" s="164"/>
      <c r="AB13" s="165"/>
      <c r="AC13" s="166"/>
      <c r="AD13" s="164"/>
      <c r="AE13" s="165"/>
      <c r="AF13" s="166"/>
      <c r="AG13" s="158"/>
    </row>
    <row r="14" spans="2:33" s="1" customFormat="1" ht="14.25">
      <c r="B14" s="80"/>
      <c r="C14" s="85"/>
      <c r="D14" s="81"/>
      <c r="E14" s="81" t="s">
        <v>136</v>
      </c>
      <c r="F14" s="81"/>
      <c r="G14" s="82">
        <v>855000</v>
      </c>
      <c r="H14" s="86">
        <v>0</v>
      </c>
      <c r="I14" s="84">
        <f>G14+H14</f>
        <v>855000</v>
      </c>
      <c r="J14" s="8"/>
      <c r="L14" s="80"/>
      <c r="M14" s="85"/>
      <c r="N14" s="81"/>
      <c r="O14" s="81" t="s">
        <v>136</v>
      </c>
      <c r="P14" s="81"/>
      <c r="Q14" s="82">
        <v>855000</v>
      </c>
      <c r="R14" s="86">
        <v>0</v>
      </c>
      <c r="S14" s="84">
        <f>Q14+R14</f>
        <v>855000</v>
      </c>
      <c r="T14" s="8"/>
      <c r="V14" s="180"/>
      <c r="W14" s="182"/>
      <c r="X14" s="181"/>
      <c r="Y14" s="181" t="s">
        <v>136</v>
      </c>
      <c r="Z14" s="181"/>
      <c r="AA14" s="164">
        <v>855000</v>
      </c>
      <c r="AB14" s="165">
        <v>0</v>
      </c>
      <c r="AC14" s="166">
        <f>AA14+AB14</f>
        <v>855000</v>
      </c>
      <c r="AD14" s="164">
        <v>855000</v>
      </c>
      <c r="AE14" s="165">
        <v>0</v>
      </c>
      <c r="AF14" s="166">
        <f>AD14+AE14</f>
        <v>855000</v>
      </c>
      <c r="AG14" s="158">
        <f>AC14-AF14</f>
        <v>0</v>
      </c>
    </row>
    <row r="15" spans="2:33" s="1" customFormat="1" ht="14.25">
      <c r="B15" s="80"/>
      <c r="C15" s="85"/>
      <c r="D15" s="81"/>
      <c r="E15" s="81" t="s">
        <v>57</v>
      </c>
      <c r="F15" s="81"/>
      <c r="G15" s="82">
        <v>0</v>
      </c>
      <c r="H15" s="86">
        <v>0</v>
      </c>
      <c r="I15" s="84">
        <f aca="true" t="shared" si="0" ref="I15:I23">G15+H15</f>
        <v>0</v>
      </c>
      <c r="J15" s="8"/>
      <c r="L15" s="80"/>
      <c r="M15" s="85"/>
      <c r="N15" s="81"/>
      <c r="O15" s="81" t="s">
        <v>57</v>
      </c>
      <c r="P15" s="81"/>
      <c r="Q15" s="82">
        <v>0</v>
      </c>
      <c r="R15" s="86">
        <v>0</v>
      </c>
      <c r="S15" s="84">
        <f aca="true" t="shared" si="1" ref="S15:S59">Q15+R15</f>
        <v>0</v>
      </c>
      <c r="T15" s="8"/>
      <c r="V15" s="180"/>
      <c r="W15" s="182"/>
      <c r="X15" s="181"/>
      <c r="Y15" s="181" t="s">
        <v>57</v>
      </c>
      <c r="Z15" s="181"/>
      <c r="AA15" s="164">
        <v>0</v>
      </c>
      <c r="AB15" s="165">
        <v>0</v>
      </c>
      <c r="AC15" s="166">
        <f aca="true" t="shared" si="2" ref="AC15:AC23">AA15+AB15</f>
        <v>0</v>
      </c>
      <c r="AD15" s="164">
        <v>0</v>
      </c>
      <c r="AE15" s="165">
        <v>0</v>
      </c>
      <c r="AF15" s="166">
        <f aca="true" t="shared" si="3" ref="AF15:AF23">AD15+AE15</f>
        <v>0</v>
      </c>
      <c r="AG15" s="158">
        <f>AC15-AF15</f>
        <v>0</v>
      </c>
    </row>
    <row r="16" spans="2:33" s="1" customFormat="1" ht="14.25">
      <c r="B16" s="80"/>
      <c r="C16" s="85"/>
      <c r="D16" s="81"/>
      <c r="E16" s="81" t="s">
        <v>58</v>
      </c>
      <c r="F16" s="81"/>
      <c r="G16" s="87">
        <v>650000</v>
      </c>
      <c r="H16" s="87">
        <v>0</v>
      </c>
      <c r="I16" s="88">
        <f t="shared" si="0"/>
        <v>650000</v>
      </c>
      <c r="J16" s="8"/>
      <c r="L16" s="80"/>
      <c r="M16" s="85"/>
      <c r="N16" s="81"/>
      <c r="O16" s="81" t="s">
        <v>58</v>
      </c>
      <c r="P16" s="81"/>
      <c r="Q16" s="87">
        <v>550000</v>
      </c>
      <c r="R16" s="87">
        <v>0</v>
      </c>
      <c r="S16" s="88">
        <f t="shared" si="1"/>
        <v>550000</v>
      </c>
      <c r="T16" s="8"/>
      <c r="V16" s="180"/>
      <c r="W16" s="182"/>
      <c r="X16" s="181"/>
      <c r="Y16" s="181" t="s">
        <v>58</v>
      </c>
      <c r="Z16" s="181"/>
      <c r="AA16" s="167">
        <v>550000</v>
      </c>
      <c r="AB16" s="167">
        <v>0</v>
      </c>
      <c r="AC16" s="168">
        <f t="shared" si="2"/>
        <v>550000</v>
      </c>
      <c r="AD16" s="167">
        <v>650000</v>
      </c>
      <c r="AE16" s="167">
        <v>0</v>
      </c>
      <c r="AF16" s="168">
        <f t="shared" si="3"/>
        <v>650000</v>
      </c>
      <c r="AG16" s="159">
        <f>AC16-AF16</f>
        <v>-100000</v>
      </c>
    </row>
    <row r="17" spans="2:33" s="1" customFormat="1" ht="14.25">
      <c r="B17" s="80"/>
      <c r="C17" s="85">
        <v>2</v>
      </c>
      <c r="D17" s="81" t="s">
        <v>59</v>
      </c>
      <c r="E17" s="81"/>
      <c r="F17" s="81"/>
      <c r="G17" s="86"/>
      <c r="H17" s="89"/>
      <c r="I17" s="84">
        <f t="shared" si="0"/>
        <v>0</v>
      </c>
      <c r="J17" s="8"/>
      <c r="L17" s="80"/>
      <c r="M17" s="85">
        <v>2</v>
      </c>
      <c r="N17" s="81" t="s">
        <v>59</v>
      </c>
      <c r="O17" s="81"/>
      <c r="P17" s="81"/>
      <c r="Q17" s="86"/>
      <c r="R17" s="89"/>
      <c r="S17" s="84">
        <f t="shared" si="1"/>
        <v>0</v>
      </c>
      <c r="T17" s="8"/>
      <c r="V17" s="180"/>
      <c r="W17" s="182">
        <v>2</v>
      </c>
      <c r="X17" s="181" t="s">
        <v>59</v>
      </c>
      <c r="Y17" s="181"/>
      <c r="Z17" s="181"/>
      <c r="AA17" s="165"/>
      <c r="AB17" s="169"/>
      <c r="AC17" s="166">
        <f t="shared" si="2"/>
        <v>0</v>
      </c>
      <c r="AD17" s="165"/>
      <c r="AE17" s="169"/>
      <c r="AF17" s="166">
        <f t="shared" si="3"/>
        <v>0</v>
      </c>
      <c r="AG17" s="158">
        <f>AD17+AE17</f>
        <v>0</v>
      </c>
    </row>
    <row r="18" spans="2:33" s="1" customFormat="1" ht="14.25">
      <c r="B18" s="80"/>
      <c r="C18" s="85"/>
      <c r="D18" s="81"/>
      <c r="E18" s="90" t="s">
        <v>59</v>
      </c>
      <c r="F18" s="81"/>
      <c r="G18" s="82">
        <v>5000000</v>
      </c>
      <c r="H18" s="86">
        <v>0</v>
      </c>
      <c r="I18" s="84">
        <f t="shared" si="0"/>
        <v>5000000</v>
      </c>
      <c r="J18" s="8"/>
      <c r="L18" s="80"/>
      <c r="M18" s="85"/>
      <c r="N18" s="81"/>
      <c r="O18" s="90" t="s">
        <v>59</v>
      </c>
      <c r="P18" s="81"/>
      <c r="Q18" s="82">
        <v>1900000</v>
      </c>
      <c r="R18" s="86">
        <v>0</v>
      </c>
      <c r="S18" s="84">
        <f t="shared" si="1"/>
        <v>1900000</v>
      </c>
      <c r="T18" s="8"/>
      <c r="V18" s="180"/>
      <c r="W18" s="182"/>
      <c r="X18" s="181"/>
      <c r="Y18" s="183" t="s">
        <v>59</v>
      </c>
      <c r="Z18" s="181"/>
      <c r="AA18" s="164">
        <v>1900000</v>
      </c>
      <c r="AB18" s="165">
        <v>0</v>
      </c>
      <c r="AC18" s="166">
        <f t="shared" si="2"/>
        <v>1900000</v>
      </c>
      <c r="AD18" s="164">
        <v>5000000</v>
      </c>
      <c r="AE18" s="165">
        <v>0</v>
      </c>
      <c r="AF18" s="166">
        <f t="shared" si="3"/>
        <v>5000000</v>
      </c>
      <c r="AG18" s="158">
        <f>AC18-AF18</f>
        <v>-3100000</v>
      </c>
    </row>
    <row r="19" spans="2:33" s="1" customFormat="1" ht="14.25">
      <c r="B19" s="80"/>
      <c r="C19" s="81" t="s">
        <v>60</v>
      </c>
      <c r="D19" s="81"/>
      <c r="E19" s="81"/>
      <c r="F19" s="81"/>
      <c r="G19" s="91">
        <f>SUM(G14:G18)</f>
        <v>6505000</v>
      </c>
      <c r="H19" s="92">
        <v>0</v>
      </c>
      <c r="I19" s="93">
        <f t="shared" si="0"/>
        <v>6505000</v>
      </c>
      <c r="J19" s="8"/>
      <c r="L19" s="80"/>
      <c r="M19" s="81" t="s">
        <v>60</v>
      </c>
      <c r="N19" s="81"/>
      <c r="O19" s="81"/>
      <c r="P19" s="81"/>
      <c r="Q19" s="91">
        <f>SUM(Q14:Q18)</f>
        <v>3305000</v>
      </c>
      <c r="R19" s="92">
        <v>0</v>
      </c>
      <c r="S19" s="93">
        <f t="shared" si="1"/>
        <v>3305000</v>
      </c>
      <c r="T19" s="8"/>
      <c r="V19" s="180"/>
      <c r="W19" s="181" t="s">
        <v>60</v>
      </c>
      <c r="X19" s="181"/>
      <c r="Y19" s="181"/>
      <c r="Z19" s="181"/>
      <c r="AA19" s="170">
        <f>SUM(AA14:AA18)</f>
        <v>3305000</v>
      </c>
      <c r="AB19" s="171">
        <v>0</v>
      </c>
      <c r="AC19" s="172">
        <f t="shared" si="2"/>
        <v>3305000</v>
      </c>
      <c r="AD19" s="170">
        <f>SUM(AD14:AD18)</f>
        <v>6505000</v>
      </c>
      <c r="AE19" s="171">
        <v>0</v>
      </c>
      <c r="AF19" s="172">
        <f t="shared" si="3"/>
        <v>6505000</v>
      </c>
      <c r="AG19" s="160">
        <f>AC19-AF19</f>
        <v>-3200000</v>
      </c>
    </row>
    <row r="20" spans="2:33" s="1" customFormat="1" ht="14.25">
      <c r="B20" s="80" t="s">
        <v>1</v>
      </c>
      <c r="C20" s="85" t="s">
        <v>61</v>
      </c>
      <c r="D20" s="81"/>
      <c r="E20" s="81"/>
      <c r="F20" s="81"/>
      <c r="G20" s="82"/>
      <c r="H20" s="86"/>
      <c r="I20" s="84">
        <f t="shared" si="0"/>
        <v>0</v>
      </c>
      <c r="J20" s="8"/>
      <c r="L20" s="80" t="s">
        <v>1</v>
      </c>
      <c r="M20" s="85" t="s">
        <v>61</v>
      </c>
      <c r="N20" s="81"/>
      <c r="O20" s="81"/>
      <c r="P20" s="81"/>
      <c r="Q20" s="82"/>
      <c r="R20" s="86"/>
      <c r="S20" s="84">
        <f t="shared" si="1"/>
        <v>0</v>
      </c>
      <c r="T20" s="8"/>
      <c r="V20" s="180" t="s">
        <v>1</v>
      </c>
      <c r="W20" s="182" t="s">
        <v>61</v>
      </c>
      <c r="X20" s="181"/>
      <c r="Y20" s="181"/>
      <c r="Z20" s="181"/>
      <c r="AA20" s="164"/>
      <c r="AB20" s="165"/>
      <c r="AC20" s="166">
        <f t="shared" si="2"/>
        <v>0</v>
      </c>
      <c r="AD20" s="164"/>
      <c r="AE20" s="165"/>
      <c r="AF20" s="166">
        <f t="shared" si="3"/>
        <v>0</v>
      </c>
      <c r="AG20" s="158">
        <f>AD20+AE20</f>
        <v>0</v>
      </c>
    </row>
    <row r="21" spans="2:33" s="1" customFormat="1" ht="14.25">
      <c r="B21" s="80"/>
      <c r="C21" s="85">
        <v>1</v>
      </c>
      <c r="D21" s="81" t="s">
        <v>62</v>
      </c>
      <c r="E21" s="81"/>
      <c r="F21" s="81"/>
      <c r="G21" s="82"/>
      <c r="H21" s="86"/>
      <c r="I21" s="84">
        <f t="shared" si="0"/>
        <v>0</v>
      </c>
      <c r="J21" s="8"/>
      <c r="L21" s="80"/>
      <c r="M21" s="85">
        <v>1</v>
      </c>
      <c r="N21" s="81" t="s">
        <v>62</v>
      </c>
      <c r="O21" s="81"/>
      <c r="P21" s="81"/>
      <c r="Q21" s="82"/>
      <c r="R21" s="86"/>
      <c r="S21" s="84">
        <f t="shared" si="1"/>
        <v>0</v>
      </c>
      <c r="T21" s="8"/>
      <c r="V21" s="180"/>
      <c r="W21" s="182">
        <v>1</v>
      </c>
      <c r="X21" s="181" t="s">
        <v>62</v>
      </c>
      <c r="Y21" s="181"/>
      <c r="Z21" s="181"/>
      <c r="AA21" s="164"/>
      <c r="AB21" s="165"/>
      <c r="AC21" s="166">
        <f t="shared" si="2"/>
        <v>0</v>
      </c>
      <c r="AD21" s="164"/>
      <c r="AE21" s="165"/>
      <c r="AF21" s="166">
        <f t="shared" si="3"/>
        <v>0</v>
      </c>
      <c r="AG21" s="158">
        <f>AD21+AE21</f>
        <v>0</v>
      </c>
    </row>
    <row r="22" spans="2:33" s="1" customFormat="1" ht="14.25">
      <c r="B22" s="80"/>
      <c r="C22" s="85"/>
      <c r="D22" s="94" t="s">
        <v>132</v>
      </c>
      <c r="E22" s="81" t="s">
        <v>63</v>
      </c>
      <c r="F22" s="81"/>
      <c r="G22" s="82">
        <v>2240000</v>
      </c>
      <c r="H22" s="86"/>
      <c r="I22" s="84">
        <f t="shared" si="0"/>
        <v>2240000</v>
      </c>
      <c r="J22" s="8"/>
      <c r="L22" s="80"/>
      <c r="M22" s="85"/>
      <c r="N22" s="94" t="s">
        <v>132</v>
      </c>
      <c r="O22" s="81" t="s">
        <v>63</v>
      </c>
      <c r="P22" s="81"/>
      <c r="Q22" s="82">
        <v>288888</v>
      </c>
      <c r="R22" s="86"/>
      <c r="S22" s="84">
        <f t="shared" si="1"/>
        <v>288888</v>
      </c>
      <c r="T22" s="8"/>
      <c r="V22" s="180"/>
      <c r="W22" s="182"/>
      <c r="X22" s="184" t="s">
        <v>132</v>
      </c>
      <c r="Y22" s="181" t="s">
        <v>63</v>
      </c>
      <c r="Z22" s="181"/>
      <c r="AA22" s="164">
        <v>288888</v>
      </c>
      <c r="AB22" s="165"/>
      <c r="AC22" s="166">
        <f t="shared" si="2"/>
        <v>288888</v>
      </c>
      <c r="AD22" s="164">
        <v>2240000</v>
      </c>
      <c r="AE22" s="165"/>
      <c r="AF22" s="166">
        <f t="shared" si="3"/>
        <v>2240000</v>
      </c>
      <c r="AG22" s="158">
        <f>AC22-AF22</f>
        <v>-1951112</v>
      </c>
    </row>
    <row r="23" spans="2:33" s="1" customFormat="1" ht="14.25">
      <c r="B23" s="80"/>
      <c r="C23" s="85"/>
      <c r="D23" s="81"/>
      <c r="E23" s="81" t="s">
        <v>64</v>
      </c>
      <c r="F23" s="81"/>
      <c r="G23" s="92">
        <f>SUM(G22)</f>
        <v>2240000</v>
      </c>
      <c r="H23" s="92"/>
      <c r="I23" s="93">
        <f t="shared" si="0"/>
        <v>2240000</v>
      </c>
      <c r="J23" s="8"/>
      <c r="L23" s="80"/>
      <c r="M23" s="85"/>
      <c r="N23" s="81"/>
      <c r="O23" s="81" t="s">
        <v>64</v>
      </c>
      <c r="P23" s="81"/>
      <c r="Q23" s="92">
        <f>SUM(Q22)</f>
        <v>288888</v>
      </c>
      <c r="R23" s="92"/>
      <c r="S23" s="93">
        <f t="shared" si="1"/>
        <v>288888</v>
      </c>
      <c r="T23" s="8"/>
      <c r="V23" s="180"/>
      <c r="W23" s="182"/>
      <c r="X23" s="181"/>
      <c r="Y23" s="181" t="s">
        <v>64</v>
      </c>
      <c r="Z23" s="181"/>
      <c r="AA23" s="171">
        <f>SUM(AA22)</f>
        <v>288888</v>
      </c>
      <c r="AB23" s="171"/>
      <c r="AC23" s="172">
        <f t="shared" si="2"/>
        <v>288888</v>
      </c>
      <c r="AD23" s="171">
        <f>SUM(AD22)</f>
        <v>2240000</v>
      </c>
      <c r="AE23" s="171"/>
      <c r="AF23" s="172">
        <f t="shared" si="3"/>
        <v>2240000</v>
      </c>
      <c r="AG23" s="160">
        <f>AC23-AF23</f>
        <v>-1951112</v>
      </c>
    </row>
    <row r="24" spans="2:33" s="1" customFormat="1" ht="30" customHeight="1">
      <c r="B24" s="80"/>
      <c r="C24" s="85"/>
      <c r="D24" s="94" t="s">
        <v>133</v>
      </c>
      <c r="E24" s="81" t="s">
        <v>65</v>
      </c>
      <c r="F24" s="81"/>
      <c r="G24" s="82"/>
      <c r="H24" s="86"/>
      <c r="I24" s="84"/>
      <c r="J24" s="8"/>
      <c r="L24" s="80"/>
      <c r="M24" s="85"/>
      <c r="N24" s="94" t="s">
        <v>133</v>
      </c>
      <c r="O24" s="81" t="s">
        <v>65</v>
      </c>
      <c r="P24" s="81"/>
      <c r="Q24" s="82"/>
      <c r="R24" s="86"/>
      <c r="S24" s="84"/>
      <c r="T24" s="8"/>
      <c r="V24" s="180"/>
      <c r="W24" s="182"/>
      <c r="X24" s="184" t="s">
        <v>133</v>
      </c>
      <c r="Y24" s="181" t="s">
        <v>65</v>
      </c>
      <c r="Z24" s="181"/>
      <c r="AA24" s="164"/>
      <c r="AB24" s="165"/>
      <c r="AC24" s="166"/>
      <c r="AD24" s="164"/>
      <c r="AE24" s="165"/>
      <c r="AF24" s="166"/>
      <c r="AG24" s="158"/>
    </row>
    <row r="25" spans="2:33" s="1" customFormat="1" ht="15" customHeight="1">
      <c r="B25" s="80"/>
      <c r="C25" s="85"/>
      <c r="D25" s="94"/>
      <c r="E25" s="81" t="s">
        <v>66</v>
      </c>
      <c r="F25" s="81"/>
      <c r="G25" s="82">
        <v>125000</v>
      </c>
      <c r="H25" s="86">
        <v>0</v>
      </c>
      <c r="I25" s="84">
        <f>G25+H25</f>
        <v>125000</v>
      </c>
      <c r="J25" s="8"/>
      <c r="L25" s="80"/>
      <c r="M25" s="85"/>
      <c r="N25" s="94"/>
      <c r="O25" s="81" t="s">
        <v>219</v>
      </c>
      <c r="P25" s="81"/>
      <c r="Q25" s="82">
        <v>315000</v>
      </c>
      <c r="R25" s="86">
        <v>0</v>
      </c>
      <c r="S25" s="84">
        <f t="shared" si="1"/>
        <v>315000</v>
      </c>
      <c r="T25" s="8"/>
      <c r="V25" s="180"/>
      <c r="W25" s="182"/>
      <c r="X25" s="184"/>
      <c r="Y25" s="181" t="s">
        <v>219</v>
      </c>
      <c r="Z25" s="181"/>
      <c r="AA25" s="164">
        <v>315000</v>
      </c>
      <c r="AB25" s="165">
        <v>0</v>
      </c>
      <c r="AC25" s="166">
        <f>AA25+AB25</f>
        <v>315000</v>
      </c>
      <c r="AD25" s="164">
        <v>0</v>
      </c>
      <c r="AE25" s="165">
        <v>0</v>
      </c>
      <c r="AF25" s="166">
        <f>AD25+AE25</f>
        <v>0</v>
      </c>
      <c r="AG25" s="158">
        <f aca="true" t="shared" si="4" ref="AG25:AG33">AC25-AF25</f>
        <v>315000</v>
      </c>
    </row>
    <row r="26" spans="2:33" s="1" customFormat="1" ht="14.25">
      <c r="B26" s="80"/>
      <c r="C26" s="85"/>
      <c r="D26" s="94"/>
      <c r="E26" s="81" t="s">
        <v>67</v>
      </c>
      <c r="F26" s="81"/>
      <c r="G26" s="82">
        <v>1000</v>
      </c>
      <c r="H26" s="86">
        <v>0</v>
      </c>
      <c r="I26" s="84">
        <f>G26+H26</f>
        <v>1000</v>
      </c>
      <c r="J26" s="8"/>
      <c r="L26" s="80"/>
      <c r="M26" s="85"/>
      <c r="N26" s="94"/>
      <c r="O26" s="81" t="s">
        <v>66</v>
      </c>
      <c r="P26" s="81"/>
      <c r="Q26" s="82">
        <v>176295</v>
      </c>
      <c r="R26" s="86">
        <v>0</v>
      </c>
      <c r="S26" s="84">
        <f t="shared" si="1"/>
        <v>176295</v>
      </c>
      <c r="T26" s="8"/>
      <c r="V26" s="180"/>
      <c r="W26" s="182"/>
      <c r="X26" s="184"/>
      <c r="Y26" s="181" t="s">
        <v>66</v>
      </c>
      <c r="Z26" s="181"/>
      <c r="AA26" s="164">
        <v>176295</v>
      </c>
      <c r="AB26" s="165">
        <v>0</v>
      </c>
      <c r="AC26" s="166">
        <f>AA26+AB26</f>
        <v>176295</v>
      </c>
      <c r="AD26" s="164">
        <v>125000</v>
      </c>
      <c r="AE26" s="165">
        <v>0</v>
      </c>
      <c r="AF26" s="166">
        <f>AD26+AE26</f>
        <v>125000</v>
      </c>
      <c r="AG26" s="158">
        <f t="shared" si="4"/>
        <v>51295</v>
      </c>
    </row>
    <row r="27" spans="2:33" s="1" customFormat="1" ht="14.25">
      <c r="B27" s="80"/>
      <c r="C27" s="85"/>
      <c r="D27" s="94"/>
      <c r="E27" s="81" t="s">
        <v>68</v>
      </c>
      <c r="F27" s="81"/>
      <c r="G27" s="82">
        <v>59000</v>
      </c>
      <c r="H27" s="86">
        <v>0</v>
      </c>
      <c r="I27" s="84">
        <f>G27+H27</f>
        <v>59000</v>
      </c>
      <c r="J27" s="8"/>
      <c r="L27" s="80"/>
      <c r="M27" s="85"/>
      <c r="N27" s="94"/>
      <c r="O27" s="81" t="s">
        <v>67</v>
      </c>
      <c r="P27" s="81"/>
      <c r="Q27" s="82">
        <v>54380</v>
      </c>
      <c r="R27" s="86">
        <v>0</v>
      </c>
      <c r="S27" s="84">
        <f t="shared" si="1"/>
        <v>54380</v>
      </c>
      <c r="T27" s="8"/>
      <c r="V27" s="180"/>
      <c r="W27" s="182"/>
      <c r="X27" s="184"/>
      <c r="Y27" s="181" t="s">
        <v>67</v>
      </c>
      <c r="Z27" s="181"/>
      <c r="AA27" s="164">
        <v>54380</v>
      </c>
      <c r="AB27" s="165">
        <v>0</v>
      </c>
      <c r="AC27" s="166">
        <f>AA27+AB27</f>
        <v>54380</v>
      </c>
      <c r="AD27" s="164">
        <v>1000</v>
      </c>
      <c r="AE27" s="165">
        <v>0</v>
      </c>
      <c r="AF27" s="166">
        <f>AD27+AE27</f>
        <v>1000</v>
      </c>
      <c r="AG27" s="158">
        <f t="shared" si="4"/>
        <v>53380</v>
      </c>
    </row>
    <row r="28" spans="2:33" s="1" customFormat="1" ht="14.25">
      <c r="B28" s="80"/>
      <c r="C28" s="85"/>
      <c r="D28" s="94"/>
      <c r="E28" s="81" t="s">
        <v>73</v>
      </c>
      <c r="F28" s="81"/>
      <c r="G28" s="82">
        <v>10000</v>
      </c>
      <c r="H28" s="86">
        <v>0</v>
      </c>
      <c r="I28" s="84">
        <f>G28+H28</f>
        <v>10000</v>
      </c>
      <c r="J28" s="8"/>
      <c r="L28" s="80"/>
      <c r="M28" s="85"/>
      <c r="N28" s="94"/>
      <c r="O28" s="81" t="s">
        <v>68</v>
      </c>
      <c r="P28" s="81"/>
      <c r="Q28" s="82">
        <v>18411</v>
      </c>
      <c r="R28" s="86">
        <v>0</v>
      </c>
      <c r="S28" s="84">
        <f t="shared" si="1"/>
        <v>18411</v>
      </c>
      <c r="T28" s="8"/>
      <c r="V28" s="180"/>
      <c r="W28" s="182"/>
      <c r="X28" s="184"/>
      <c r="Y28" s="181" t="s">
        <v>68</v>
      </c>
      <c r="Z28" s="181"/>
      <c r="AA28" s="164">
        <v>18411</v>
      </c>
      <c r="AB28" s="165">
        <v>0</v>
      </c>
      <c r="AC28" s="166">
        <f>AA28+AB28</f>
        <v>18411</v>
      </c>
      <c r="AD28" s="164">
        <v>59000</v>
      </c>
      <c r="AE28" s="165">
        <v>0</v>
      </c>
      <c r="AF28" s="166">
        <f>AD28+AE28</f>
        <v>59000</v>
      </c>
      <c r="AG28" s="158">
        <f t="shared" si="4"/>
        <v>-40589</v>
      </c>
    </row>
    <row r="29" spans="2:33" s="1" customFormat="1" ht="14.25">
      <c r="B29" s="80"/>
      <c r="C29" s="85"/>
      <c r="D29" s="94"/>
      <c r="E29" s="81" t="s">
        <v>69</v>
      </c>
      <c r="F29" s="81"/>
      <c r="G29" s="82">
        <v>1180000</v>
      </c>
      <c r="H29" s="86">
        <v>0</v>
      </c>
      <c r="I29" s="84">
        <f aca="true" t="shared" si="5" ref="I29:I35">G29+H29</f>
        <v>1180000</v>
      </c>
      <c r="J29" s="8"/>
      <c r="L29" s="80"/>
      <c r="M29" s="85"/>
      <c r="N29" s="94"/>
      <c r="O29" s="81" t="s">
        <v>73</v>
      </c>
      <c r="P29" s="81"/>
      <c r="Q29" s="82">
        <v>0</v>
      </c>
      <c r="R29" s="86">
        <v>0</v>
      </c>
      <c r="S29" s="84">
        <f>Q29+R29</f>
        <v>0</v>
      </c>
      <c r="T29" s="8"/>
      <c r="V29" s="180"/>
      <c r="W29" s="182"/>
      <c r="X29" s="184"/>
      <c r="Y29" s="181" t="s">
        <v>73</v>
      </c>
      <c r="Z29" s="181"/>
      <c r="AA29" s="164">
        <v>0</v>
      </c>
      <c r="AB29" s="165">
        <v>0</v>
      </c>
      <c r="AC29" s="166">
        <f>AA29+AB29</f>
        <v>0</v>
      </c>
      <c r="AD29" s="164">
        <v>10000</v>
      </c>
      <c r="AE29" s="165">
        <v>0</v>
      </c>
      <c r="AF29" s="166">
        <f>AD29+AE29</f>
        <v>10000</v>
      </c>
      <c r="AG29" s="158">
        <f t="shared" si="4"/>
        <v>-10000</v>
      </c>
    </row>
    <row r="30" spans="2:33" s="1" customFormat="1" ht="14.25">
      <c r="B30" s="80"/>
      <c r="C30" s="85"/>
      <c r="D30" s="81"/>
      <c r="E30" s="90" t="s">
        <v>70</v>
      </c>
      <c r="F30" s="81"/>
      <c r="G30" s="92">
        <f>SUM(G25:G29)</f>
        <v>1375000</v>
      </c>
      <c r="H30" s="92">
        <f>SUM(H25:H29)</f>
        <v>0</v>
      </c>
      <c r="I30" s="93">
        <f t="shared" si="5"/>
        <v>1375000</v>
      </c>
      <c r="J30" s="8"/>
      <c r="L30" s="80"/>
      <c r="M30" s="85"/>
      <c r="N30" s="94"/>
      <c r="O30" s="81" t="s">
        <v>69</v>
      </c>
      <c r="P30" s="81"/>
      <c r="Q30" s="82">
        <v>1500315</v>
      </c>
      <c r="R30" s="86">
        <v>0</v>
      </c>
      <c r="S30" s="84">
        <f t="shared" si="1"/>
        <v>1500315</v>
      </c>
      <c r="T30" s="8"/>
      <c r="V30" s="180"/>
      <c r="W30" s="182"/>
      <c r="X30" s="184"/>
      <c r="Y30" s="181" t="s">
        <v>69</v>
      </c>
      <c r="Z30" s="181"/>
      <c r="AA30" s="164">
        <v>1500315</v>
      </c>
      <c r="AB30" s="165">
        <v>0</v>
      </c>
      <c r="AC30" s="166">
        <f aca="true" t="shared" si="6" ref="AC30:AC36">AA30+AB30</f>
        <v>1500315</v>
      </c>
      <c r="AD30" s="164">
        <v>1180000</v>
      </c>
      <c r="AE30" s="165">
        <v>0</v>
      </c>
      <c r="AF30" s="166">
        <f aca="true" t="shared" si="7" ref="AF30:AF36">AD30+AE30</f>
        <v>1180000</v>
      </c>
      <c r="AG30" s="158">
        <f t="shared" si="4"/>
        <v>320315</v>
      </c>
    </row>
    <row r="31" spans="2:33" s="1" customFormat="1" ht="14.25">
      <c r="B31" s="80"/>
      <c r="C31" s="85"/>
      <c r="D31" s="81"/>
      <c r="E31" s="90"/>
      <c r="F31" s="81"/>
      <c r="G31" s="91"/>
      <c r="H31" s="92"/>
      <c r="I31" s="93"/>
      <c r="J31" s="8"/>
      <c r="L31" s="80"/>
      <c r="M31" s="85"/>
      <c r="N31" s="94"/>
      <c r="O31" s="81" t="s">
        <v>233</v>
      </c>
      <c r="P31" s="81"/>
      <c r="Q31" s="82">
        <v>18900</v>
      </c>
      <c r="R31" s="86">
        <v>0</v>
      </c>
      <c r="S31" s="84">
        <f t="shared" si="1"/>
        <v>18900</v>
      </c>
      <c r="T31" s="8"/>
      <c r="V31" s="180"/>
      <c r="W31" s="182"/>
      <c r="X31" s="184"/>
      <c r="Y31" s="181" t="s">
        <v>233</v>
      </c>
      <c r="Z31" s="181"/>
      <c r="AA31" s="164">
        <v>18900</v>
      </c>
      <c r="AB31" s="165">
        <v>0</v>
      </c>
      <c r="AC31" s="166">
        <f t="shared" si="6"/>
        <v>18900</v>
      </c>
      <c r="AD31" s="164"/>
      <c r="AE31" s="165"/>
      <c r="AF31" s="166"/>
      <c r="AG31" s="158"/>
    </row>
    <row r="32" spans="2:33" s="1" customFormat="1" ht="14.25">
      <c r="B32" s="80"/>
      <c r="C32" s="85"/>
      <c r="D32" s="81" t="s">
        <v>71</v>
      </c>
      <c r="E32" s="90"/>
      <c r="F32" s="81"/>
      <c r="G32" s="91">
        <f>G22+G30</f>
        <v>3615000</v>
      </c>
      <c r="H32" s="92">
        <f>H22+H30</f>
        <v>0</v>
      </c>
      <c r="I32" s="93">
        <f t="shared" si="5"/>
        <v>3615000</v>
      </c>
      <c r="J32" s="8"/>
      <c r="L32" s="80"/>
      <c r="M32" s="85"/>
      <c r="N32" s="81"/>
      <c r="O32" s="90" t="s">
        <v>70</v>
      </c>
      <c r="P32" s="81"/>
      <c r="Q32" s="92">
        <f>SUM(Q25:Q31)</f>
        <v>2083301</v>
      </c>
      <c r="R32" s="92">
        <f>SUM(R26:R30)</f>
        <v>0</v>
      </c>
      <c r="S32" s="93">
        <f t="shared" si="1"/>
        <v>2083301</v>
      </c>
      <c r="T32" s="8"/>
      <c r="V32" s="180"/>
      <c r="W32" s="182"/>
      <c r="X32" s="181"/>
      <c r="Y32" s="183" t="s">
        <v>70</v>
      </c>
      <c r="Z32" s="181"/>
      <c r="AA32" s="171">
        <f>SUM(AA25:AA31)</f>
        <v>2083301</v>
      </c>
      <c r="AB32" s="171">
        <f>SUM(AB26:AB30)</f>
        <v>0</v>
      </c>
      <c r="AC32" s="172">
        <f t="shared" si="6"/>
        <v>2083301</v>
      </c>
      <c r="AD32" s="171">
        <f>SUM(AD25:AD30)</f>
        <v>1375000</v>
      </c>
      <c r="AE32" s="171">
        <f>SUM(AE26:AE30)</f>
        <v>0</v>
      </c>
      <c r="AF32" s="172">
        <f t="shared" si="7"/>
        <v>1375000</v>
      </c>
      <c r="AG32" s="160">
        <f t="shared" si="4"/>
        <v>708301</v>
      </c>
    </row>
    <row r="33" spans="2:33" s="1" customFormat="1" ht="14.25">
      <c r="B33" s="80"/>
      <c r="C33" s="85">
        <v>2</v>
      </c>
      <c r="D33" s="81" t="s">
        <v>72</v>
      </c>
      <c r="E33" s="81"/>
      <c r="F33" s="81"/>
      <c r="G33" s="82"/>
      <c r="H33" s="86"/>
      <c r="I33" s="84">
        <f t="shared" si="5"/>
        <v>0</v>
      </c>
      <c r="J33" s="8"/>
      <c r="L33" s="80"/>
      <c r="M33" s="85"/>
      <c r="N33" s="81" t="s">
        <v>71</v>
      </c>
      <c r="O33" s="90"/>
      <c r="P33" s="81"/>
      <c r="Q33" s="91">
        <f>Q23+Q32</f>
        <v>2372189</v>
      </c>
      <c r="R33" s="92">
        <f>R23+R32</f>
        <v>0</v>
      </c>
      <c r="S33" s="93">
        <f t="shared" si="1"/>
        <v>2372189</v>
      </c>
      <c r="T33" s="8"/>
      <c r="V33" s="180"/>
      <c r="W33" s="182"/>
      <c r="X33" s="181" t="s">
        <v>71</v>
      </c>
      <c r="Y33" s="183"/>
      <c r="Z33" s="181"/>
      <c r="AA33" s="170">
        <f>AA23+AA32</f>
        <v>2372189</v>
      </c>
      <c r="AB33" s="171">
        <f>AB23+AB32</f>
        <v>0</v>
      </c>
      <c r="AC33" s="172">
        <f t="shared" si="6"/>
        <v>2372189</v>
      </c>
      <c r="AD33" s="170">
        <f>AD23+AD32</f>
        <v>3615000</v>
      </c>
      <c r="AE33" s="171">
        <f>AE23+AE32</f>
        <v>0</v>
      </c>
      <c r="AF33" s="172">
        <f t="shared" si="7"/>
        <v>3615000</v>
      </c>
      <c r="AG33" s="160">
        <f t="shared" si="4"/>
        <v>-1242811</v>
      </c>
    </row>
    <row r="34" spans="2:33" s="1" customFormat="1" ht="14.25">
      <c r="B34" s="80"/>
      <c r="C34" s="85"/>
      <c r="D34" s="94" t="s">
        <v>132</v>
      </c>
      <c r="E34" s="81" t="s">
        <v>63</v>
      </c>
      <c r="F34" s="81"/>
      <c r="G34" s="82"/>
      <c r="H34" s="86"/>
      <c r="I34" s="84">
        <f t="shared" si="5"/>
        <v>0</v>
      </c>
      <c r="J34" s="8"/>
      <c r="L34" s="80"/>
      <c r="M34" s="85">
        <v>2</v>
      </c>
      <c r="N34" s="81" t="s">
        <v>72</v>
      </c>
      <c r="O34" s="81"/>
      <c r="P34" s="81"/>
      <c r="Q34" s="82"/>
      <c r="R34" s="86"/>
      <c r="S34" s="84">
        <f t="shared" si="1"/>
        <v>0</v>
      </c>
      <c r="T34" s="8"/>
      <c r="V34" s="180"/>
      <c r="W34" s="182">
        <v>2</v>
      </c>
      <c r="X34" s="181" t="s">
        <v>72</v>
      </c>
      <c r="Y34" s="181"/>
      <c r="Z34" s="181"/>
      <c r="AA34" s="164"/>
      <c r="AB34" s="165"/>
      <c r="AC34" s="166">
        <f t="shared" si="6"/>
        <v>0</v>
      </c>
      <c r="AD34" s="164"/>
      <c r="AE34" s="165"/>
      <c r="AF34" s="166">
        <f t="shared" si="7"/>
        <v>0</v>
      </c>
      <c r="AG34" s="158">
        <f>AD34+AE34</f>
        <v>0</v>
      </c>
    </row>
    <row r="35" spans="2:33" s="1" customFormat="1" ht="14.25">
      <c r="B35" s="80"/>
      <c r="C35" s="85"/>
      <c r="D35" s="81"/>
      <c r="E35" s="81" t="s">
        <v>64</v>
      </c>
      <c r="F35" s="81"/>
      <c r="G35" s="92">
        <v>0</v>
      </c>
      <c r="H35" s="92">
        <v>0</v>
      </c>
      <c r="I35" s="93">
        <f t="shared" si="5"/>
        <v>0</v>
      </c>
      <c r="J35" s="8"/>
      <c r="L35" s="80"/>
      <c r="M35" s="85"/>
      <c r="N35" s="94" t="s">
        <v>132</v>
      </c>
      <c r="O35" s="81" t="s">
        <v>63</v>
      </c>
      <c r="P35" s="81"/>
      <c r="Q35" s="82"/>
      <c r="R35" s="86"/>
      <c r="S35" s="84">
        <f t="shared" si="1"/>
        <v>0</v>
      </c>
      <c r="T35" s="8"/>
      <c r="V35" s="180"/>
      <c r="W35" s="182"/>
      <c r="X35" s="184" t="s">
        <v>132</v>
      </c>
      <c r="Y35" s="181" t="s">
        <v>63</v>
      </c>
      <c r="Z35" s="181"/>
      <c r="AA35" s="164"/>
      <c r="AB35" s="165"/>
      <c r="AC35" s="166">
        <f t="shared" si="6"/>
        <v>0</v>
      </c>
      <c r="AD35" s="164"/>
      <c r="AE35" s="165"/>
      <c r="AF35" s="166">
        <f t="shared" si="7"/>
        <v>0</v>
      </c>
      <c r="AG35" s="158">
        <f>AD35+AE35</f>
        <v>0</v>
      </c>
    </row>
    <row r="36" spans="2:33" s="1" customFormat="1" ht="14.25">
      <c r="B36" s="80"/>
      <c r="C36" s="85"/>
      <c r="D36" s="94" t="s">
        <v>133</v>
      </c>
      <c r="E36" s="81" t="s">
        <v>65</v>
      </c>
      <c r="F36" s="81"/>
      <c r="G36" s="82"/>
      <c r="H36" s="86"/>
      <c r="I36" s="84"/>
      <c r="J36" s="8"/>
      <c r="L36" s="80"/>
      <c r="M36" s="85"/>
      <c r="N36" s="81"/>
      <c r="O36" s="81" t="s">
        <v>64</v>
      </c>
      <c r="P36" s="81"/>
      <c r="Q36" s="92">
        <v>0</v>
      </c>
      <c r="R36" s="92">
        <v>0</v>
      </c>
      <c r="S36" s="93">
        <f t="shared" si="1"/>
        <v>0</v>
      </c>
      <c r="T36" s="8"/>
      <c r="V36" s="180"/>
      <c r="W36" s="182"/>
      <c r="X36" s="181"/>
      <c r="Y36" s="181" t="s">
        <v>64</v>
      </c>
      <c r="Z36" s="181"/>
      <c r="AA36" s="171">
        <v>0</v>
      </c>
      <c r="AB36" s="171">
        <v>0</v>
      </c>
      <c r="AC36" s="172">
        <f t="shared" si="6"/>
        <v>0</v>
      </c>
      <c r="AD36" s="171">
        <v>0</v>
      </c>
      <c r="AE36" s="171">
        <v>0</v>
      </c>
      <c r="AF36" s="172">
        <f t="shared" si="7"/>
        <v>0</v>
      </c>
      <c r="AG36" s="160">
        <f>AD36+AE36</f>
        <v>0</v>
      </c>
    </row>
    <row r="37" spans="2:33" s="1" customFormat="1" ht="14.25">
      <c r="B37" s="80"/>
      <c r="C37" s="85"/>
      <c r="D37" s="94"/>
      <c r="E37" s="81" t="s">
        <v>67</v>
      </c>
      <c r="F37" s="81"/>
      <c r="G37" s="82">
        <v>5000</v>
      </c>
      <c r="H37" s="86">
        <v>0</v>
      </c>
      <c r="I37" s="84">
        <f aca="true" t="shared" si="8" ref="I37:I44">G37+H37</f>
        <v>5000</v>
      </c>
      <c r="J37" s="8"/>
      <c r="L37" s="80"/>
      <c r="M37" s="85"/>
      <c r="N37" s="94" t="s">
        <v>133</v>
      </c>
      <c r="O37" s="81" t="s">
        <v>65</v>
      </c>
      <c r="P37" s="81"/>
      <c r="Q37" s="82"/>
      <c r="R37" s="86"/>
      <c r="S37" s="84"/>
      <c r="T37" s="8"/>
      <c r="V37" s="180"/>
      <c r="W37" s="182"/>
      <c r="X37" s="184" t="s">
        <v>133</v>
      </c>
      <c r="Y37" s="181" t="s">
        <v>65</v>
      </c>
      <c r="Z37" s="181"/>
      <c r="AA37" s="164"/>
      <c r="AB37" s="165"/>
      <c r="AC37" s="166"/>
      <c r="AD37" s="164"/>
      <c r="AE37" s="165"/>
      <c r="AF37" s="166"/>
      <c r="AG37" s="158">
        <f aca="true" t="shared" si="9" ref="AG37:AG62">AC37-AF37</f>
        <v>0</v>
      </c>
    </row>
    <row r="38" spans="2:33" s="1" customFormat="1" ht="14.25">
      <c r="B38" s="80"/>
      <c r="C38" s="85"/>
      <c r="D38" s="81"/>
      <c r="E38" s="90" t="s">
        <v>68</v>
      </c>
      <c r="F38" s="81"/>
      <c r="G38" s="82">
        <v>50000</v>
      </c>
      <c r="H38" s="86">
        <v>0</v>
      </c>
      <c r="I38" s="84">
        <f t="shared" si="8"/>
        <v>50000</v>
      </c>
      <c r="J38" s="8"/>
      <c r="L38" s="80"/>
      <c r="M38" s="85"/>
      <c r="N38" s="94"/>
      <c r="O38" s="81" t="s">
        <v>66</v>
      </c>
      <c r="P38" s="81"/>
      <c r="Q38" s="82">
        <v>9460</v>
      </c>
      <c r="R38" s="86">
        <v>0</v>
      </c>
      <c r="S38" s="84">
        <f t="shared" si="1"/>
        <v>9460</v>
      </c>
      <c r="T38" s="8"/>
      <c r="V38" s="180"/>
      <c r="W38" s="182"/>
      <c r="X38" s="184"/>
      <c r="Y38" s="181" t="s">
        <v>66</v>
      </c>
      <c r="Z38" s="181"/>
      <c r="AA38" s="164">
        <v>9460</v>
      </c>
      <c r="AB38" s="165">
        <v>0</v>
      </c>
      <c r="AC38" s="166">
        <f aca="true" t="shared" si="10" ref="AC38:AC50">AA38+AB38</f>
        <v>9460</v>
      </c>
      <c r="AD38" s="164">
        <v>0</v>
      </c>
      <c r="AE38" s="165">
        <v>0</v>
      </c>
      <c r="AF38" s="166">
        <f aca="true" t="shared" si="11" ref="AF38:AF50">AD38+AE38</f>
        <v>0</v>
      </c>
      <c r="AG38" s="158">
        <f t="shared" si="9"/>
        <v>9460</v>
      </c>
    </row>
    <row r="39" spans="2:33" s="1" customFormat="1" ht="14.25">
      <c r="B39" s="80"/>
      <c r="C39" s="85"/>
      <c r="D39" s="81"/>
      <c r="E39" s="90" t="s">
        <v>73</v>
      </c>
      <c r="F39" s="81"/>
      <c r="G39" s="82">
        <v>40000</v>
      </c>
      <c r="H39" s="86">
        <v>0</v>
      </c>
      <c r="I39" s="84">
        <f t="shared" si="8"/>
        <v>40000</v>
      </c>
      <c r="J39" s="8"/>
      <c r="L39" s="80"/>
      <c r="M39" s="85"/>
      <c r="N39" s="94"/>
      <c r="O39" s="81" t="s">
        <v>67</v>
      </c>
      <c r="P39" s="81"/>
      <c r="Q39" s="82">
        <v>7620</v>
      </c>
      <c r="R39" s="86">
        <v>0</v>
      </c>
      <c r="S39" s="84">
        <f t="shared" si="1"/>
        <v>7620</v>
      </c>
      <c r="T39" s="8"/>
      <c r="V39" s="180"/>
      <c r="W39" s="182"/>
      <c r="X39" s="184"/>
      <c r="Y39" s="181" t="s">
        <v>67</v>
      </c>
      <c r="Z39" s="181"/>
      <c r="AA39" s="164">
        <v>7620</v>
      </c>
      <c r="AB39" s="165">
        <v>0</v>
      </c>
      <c r="AC39" s="166">
        <f t="shared" si="10"/>
        <v>7620</v>
      </c>
      <c r="AD39" s="164">
        <v>5000</v>
      </c>
      <c r="AE39" s="165">
        <v>0</v>
      </c>
      <c r="AF39" s="166">
        <f t="shared" si="11"/>
        <v>5000</v>
      </c>
      <c r="AG39" s="158">
        <f t="shared" si="9"/>
        <v>2620</v>
      </c>
    </row>
    <row r="40" spans="2:33" s="1" customFormat="1" ht="14.25">
      <c r="B40" s="80"/>
      <c r="C40" s="85"/>
      <c r="D40" s="81"/>
      <c r="E40" s="90" t="s">
        <v>74</v>
      </c>
      <c r="F40" s="81"/>
      <c r="G40" s="82">
        <v>1000</v>
      </c>
      <c r="H40" s="86">
        <v>0</v>
      </c>
      <c r="I40" s="84">
        <f t="shared" si="8"/>
        <v>1000</v>
      </c>
      <c r="J40" s="8"/>
      <c r="L40" s="80"/>
      <c r="M40" s="85"/>
      <c r="N40" s="81"/>
      <c r="O40" s="90" t="s">
        <v>68</v>
      </c>
      <c r="P40" s="81"/>
      <c r="Q40" s="82">
        <v>123478</v>
      </c>
      <c r="R40" s="86">
        <v>0</v>
      </c>
      <c r="S40" s="84">
        <f t="shared" si="1"/>
        <v>123478</v>
      </c>
      <c r="T40" s="8"/>
      <c r="V40" s="180"/>
      <c r="W40" s="182"/>
      <c r="X40" s="181"/>
      <c r="Y40" s="183" t="s">
        <v>68</v>
      </c>
      <c r="Z40" s="181"/>
      <c r="AA40" s="164">
        <v>123478</v>
      </c>
      <c r="AB40" s="165">
        <v>0</v>
      </c>
      <c r="AC40" s="166">
        <f t="shared" si="10"/>
        <v>123478</v>
      </c>
      <c r="AD40" s="164">
        <v>50000</v>
      </c>
      <c r="AE40" s="165">
        <v>0</v>
      </c>
      <c r="AF40" s="166">
        <f t="shared" si="11"/>
        <v>50000</v>
      </c>
      <c r="AG40" s="158">
        <f t="shared" si="9"/>
        <v>73478</v>
      </c>
    </row>
    <row r="41" spans="2:33" s="1" customFormat="1" ht="14.25">
      <c r="B41" s="80"/>
      <c r="C41" s="85"/>
      <c r="D41" s="81"/>
      <c r="E41" s="90" t="s">
        <v>75</v>
      </c>
      <c r="F41" s="81"/>
      <c r="G41" s="82">
        <v>1200000</v>
      </c>
      <c r="H41" s="86">
        <v>0</v>
      </c>
      <c r="I41" s="84">
        <f t="shared" si="8"/>
        <v>1200000</v>
      </c>
      <c r="J41" s="8"/>
      <c r="L41" s="80"/>
      <c r="M41" s="85"/>
      <c r="N41" s="81"/>
      <c r="O41" s="90" t="s">
        <v>73</v>
      </c>
      <c r="P41" s="81"/>
      <c r="Q41" s="82">
        <v>0</v>
      </c>
      <c r="R41" s="86">
        <v>0</v>
      </c>
      <c r="S41" s="84">
        <f t="shared" si="1"/>
        <v>0</v>
      </c>
      <c r="T41" s="8"/>
      <c r="V41" s="180"/>
      <c r="W41" s="182"/>
      <c r="X41" s="181"/>
      <c r="Y41" s="183" t="s">
        <v>73</v>
      </c>
      <c r="Z41" s="181"/>
      <c r="AA41" s="164">
        <v>0</v>
      </c>
      <c r="AB41" s="165">
        <v>0</v>
      </c>
      <c r="AC41" s="166">
        <f t="shared" si="10"/>
        <v>0</v>
      </c>
      <c r="AD41" s="164">
        <v>40000</v>
      </c>
      <c r="AE41" s="165">
        <v>0</v>
      </c>
      <c r="AF41" s="166">
        <f t="shared" si="11"/>
        <v>40000</v>
      </c>
      <c r="AG41" s="158">
        <f t="shared" si="9"/>
        <v>-40000</v>
      </c>
    </row>
    <row r="42" spans="2:33" s="1" customFormat="1" ht="14.25">
      <c r="B42" s="80"/>
      <c r="C42" s="85"/>
      <c r="D42" s="81"/>
      <c r="E42" s="81" t="s">
        <v>76</v>
      </c>
      <c r="F42" s="81"/>
      <c r="G42" s="82">
        <v>5000</v>
      </c>
      <c r="H42" s="86">
        <v>0</v>
      </c>
      <c r="I42" s="84">
        <f t="shared" si="8"/>
        <v>5000</v>
      </c>
      <c r="J42" s="8"/>
      <c r="L42" s="80"/>
      <c r="M42" s="85"/>
      <c r="N42" s="81"/>
      <c r="O42" s="90" t="s">
        <v>74</v>
      </c>
      <c r="P42" s="81"/>
      <c r="Q42" s="82">
        <v>1160</v>
      </c>
      <c r="R42" s="86">
        <v>0</v>
      </c>
      <c r="S42" s="84">
        <f t="shared" si="1"/>
        <v>1160</v>
      </c>
      <c r="T42" s="8"/>
      <c r="V42" s="180"/>
      <c r="W42" s="182"/>
      <c r="X42" s="181"/>
      <c r="Y42" s="183" t="s">
        <v>74</v>
      </c>
      <c r="Z42" s="181"/>
      <c r="AA42" s="164">
        <v>1160</v>
      </c>
      <c r="AB42" s="165">
        <v>0</v>
      </c>
      <c r="AC42" s="166">
        <f t="shared" si="10"/>
        <v>1160</v>
      </c>
      <c r="AD42" s="164">
        <v>1000</v>
      </c>
      <c r="AE42" s="165">
        <v>0</v>
      </c>
      <c r="AF42" s="166">
        <f t="shared" si="11"/>
        <v>1000</v>
      </c>
      <c r="AG42" s="158">
        <f t="shared" si="9"/>
        <v>160</v>
      </c>
    </row>
    <row r="43" spans="2:33" s="1" customFormat="1" ht="14.25">
      <c r="B43" s="80"/>
      <c r="C43" s="85"/>
      <c r="D43" s="81"/>
      <c r="E43" s="81" t="s">
        <v>77</v>
      </c>
      <c r="F43" s="81"/>
      <c r="G43" s="82">
        <v>852635</v>
      </c>
      <c r="H43" s="86">
        <v>0</v>
      </c>
      <c r="I43" s="84">
        <f t="shared" si="8"/>
        <v>852635</v>
      </c>
      <c r="J43" s="8"/>
      <c r="L43" s="80"/>
      <c r="M43" s="85"/>
      <c r="N43" s="81"/>
      <c r="O43" s="90" t="s">
        <v>75</v>
      </c>
      <c r="P43" s="81"/>
      <c r="Q43" s="82">
        <v>1200000</v>
      </c>
      <c r="R43" s="86">
        <v>0</v>
      </c>
      <c r="S43" s="84">
        <f t="shared" si="1"/>
        <v>1200000</v>
      </c>
      <c r="T43" s="8"/>
      <c r="V43" s="180"/>
      <c r="W43" s="182"/>
      <c r="X43" s="181"/>
      <c r="Y43" s="183" t="s">
        <v>75</v>
      </c>
      <c r="Z43" s="181"/>
      <c r="AA43" s="164">
        <v>1200000</v>
      </c>
      <c r="AB43" s="165">
        <v>0</v>
      </c>
      <c r="AC43" s="166">
        <f t="shared" si="10"/>
        <v>1200000</v>
      </c>
      <c r="AD43" s="164">
        <v>1200000</v>
      </c>
      <c r="AE43" s="165">
        <v>0</v>
      </c>
      <c r="AF43" s="166">
        <f t="shared" si="11"/>
        <v>1200000</v>
      </c>
      <c r="AG43" s="158">
        <f t="shared" si="9"/>
        <v>0</v>
      </c>
    </row>
    <row r="44" spans="2:33" s="2" customFormat="1" ht="14.25">
      <c r="B44" s="80"/>
      <c r="C44" s="85"/>
      <c r="D44" s="81"/>
      <c r="E44" s="90" t="s">
        <v>70</v>
      </c>
      <c r="F44" s="81"/>
      <c r="G44" s="91">
        <f>SUM(G37:G43)</f>
        <v>2153635</v>
      </c>
      <c r="H44" s="92">
        <f>SUM(H37:H43)</f>
        <v>0</v>
      </c>
      <c r="I44" s="93">
        <f t="shared" si="8"/>
        <v>2153635</v>
      </c>
      <c r="J44" s="8"/>
      <c r="L44" s="80"/>
      <c r="M44" s="85"/>
      <c r="N44" s="81"/>
      <c r="O44" s="81" t="s">
        <v>76</v>
      </c>
      <c r="P44" s="81"/>
      <c r="Q44" s="82">
        <v>125417</v>
      </c>
      <c r="R44" s="86">
        <v>0</v>
      </c>
      <c r="S44" s="84">
        <f t="shared" si="1"/>
        <v>125417</v>
      </c>
      <c r="T44" s="8"/>
      <c r="V44" s="180"/>
      <c r="W44" s="182"/>
      <c r="X44" s="181"/>
      <c r="Y44" s="181" t="s">
        <v>76</v>
      </c>
      <c r="Z44" s="181"/>
      <c r="AA44" s="164">
        <v>125417</v>
      </c>
      <c r="AB44" s="165">
        <v>0</v>
      </c>
      <c r="AC44" s="166">
        <f t="shared" si="10"/>
        <v>125417</v>
      </c>
      <c r="AD44" s="164">
        <v>5000</v>
      </c>
      <c r="AE44" s="165">
        <v>0</v>
      </c>
      <c r="AF44" s="166">
        <f t="shared" si="11"/>
        <v>5000</v>
      </c>
      <c r="AG44" s="158">
        <f t="shared" si="9"/>
        <v>120417</v>
      </c>
    </row>
    <row r="45" spans="2:33" s="2" customFormat="1" ht="14.25">
      <c r="B45" s="80"/>
      <c r="C45" s="85"/>
      <c r="D45" s="81" t="s">
        <v>78</v>
      </c>
      <c r="E45" s="90"/>
      <c r="F45" s="81"/>
      <c r="G45" s="91">
        <f>G33+G43</f>
        <v>852635</v>
      </c>
      <c r="H45" s="92">
        <f>H33+H43</f>
        <v>0</v>
      </c>
      <c r="I45" s="93">
        <f>G45+H45</f>
        <v>852635</v>
      </c>
      <c r="J45" s="8"/>
      <c r="L45" s="80"/>
      <c r="M45" s="85"/>
      <c r="N45" s="81"/>
      <c r="O45" s="81" t="s">
        <v>151</v>
      </c>
      <c r="P45" s="81"/>
      <c r="Q45" s="82">
        <v>219</v>
      </c>
      <c r="R45" s="86">
        <v>0</v>
      </c>
      <c r="S45" s="84">
        <f t="shared" si="1"/>
        <v>219</v>
      </c>
      <c r="T45" s="8"/>
      <c r="V45" s="180"/>
      <c r="W45" s="182"/>
      <c r="X45" s="181"/>
      <c r="Y45" s="181" t="s">
        <v>151</v>
      </c>
      <c r="Z45" s="181"/>
      <c r="AA45" s="164">
        <v>219</v>
      </c>
      <c r="AB45" s="165">
        <v>0</v>
      </c>
      <c r="AC45" s="166">
        <f t="shared" si="10"/>
        <v>219</v>
      </c>
      <c r="AD45" s="164">
        <v>0</v>
      </c>
      <c r="AE45" s="165">
        <v>0</v>
      </c>
      <c r="AF45" s="166">
        <f t="shared" si="11"/>
        <v>0</v>
      </c>
      <c r="AG45" s="158">
        <f t="shared" si="9"/>
        <v>219</v>
      </c>
    </row>
    <row r="46" spans="2:33" s="1" customFormat="1" ht="14.25">
      <c r="B46" s="80"/>
      <c r="C46" s="85" t="s">
        <v>79</v>
      </c>
      <c r="D46" s="81"/>
      <c r="E46" s="81"/>
      <c r="F46" s="81"/>
      <c r="G46" s="92">
        <f>G29+G45</f>
        <v>2032635</v>
      </c>
      <c r="H46" s="92">
        <f>H29+H45</f>
        <v>0</v>
      </c>
      <c r="I46" s="95">
        <f>G46+H46</f>
        <v>2032635</v>
      </c>
      <c r="J46" s="8"/>
      <c r="L46" s="80"/>
      <c r="M46" s="85"/>
      <c r="N46" s="81"/>
      <c r="O46" s="81" t="s">
        <v>77</v>
      </c>
      <c r="P46" s="81"/>
      <c r="Q46" s="82">
        <v>563063</v>
      </c>
      <c r="R46" s="86">
        <v>0</v>
      </c>
      <c r="S46" s="84">
        <f t="shared" si="1"/>
        <v>563063</v>
      </c>
      <c r="T46" s="8"/>
      <c r="V46" s="180"/>
      <c r="W46" s="182"/>
      <c r="X46" s="181"/>
      <c r="Y46" s="181" t="s">
        <v>77</v>
      </c>
      <c r="Z46" s="181"/>
      <c r="AA46" s="164">
        <v>563063</v>
      </c>
      <c r="AB46" s="165">
        <v>0</v>
      </c>
      <c r="AC46" s="166">
        <f t="shared" si="10"/>
        <v>563063</v>
      </c>
      <c r="AD46" s="164">
        <v>852635</v>
      </c>
      <c r="AE46" s="165">
        <v>0</v>
      </c>
      <c r="AF46" s="166">
        <f t="shared" si="11"/>
        <v>852635</v>
      </c>
      <c r="AG46" s="158">
        <f t="shared" si="9"/>
        <v>-289572</v>
      </c>
    </row>
    <row r="47" spans="2:33" s="1" customFormat="1" ht="14.25">
      <c r="B47" s="80"/>
      <c r="C47" s="85"/>
      <c r="D47" s="81" t="s">
        <v>80</v>
      </c>
      <c r="E47" s="81"/>
      <c r="F47" s="81"/>
      <c r="G47" s="92">
        <f>G16-G46</f>
        <v>-1382635</v>
      </c>
      <c r="H47" s="92">
        <f>H16-H46</f>
        <v>0</v>
      </c>
      <c r="I47" s="95">
        <f>G47+H47</f>
        <v>-1382635</v>
      </c>
      <c r="J47" s="8"/>
      <c r="L47" s="80"/>
      <c r="M47" s="85"/>
      <c r="N47" s="81"/>
      <c r="O47" s="90" t="s">
        <v>70</v>
      </c>
      <c r="P47" s="81"/>
      <c r="Q47" s="91">
        <f>SUM(Q38:Q46)</f>
        <v>2030417</v>
      </c>
      <c r="R47" s="92">
        <f>SUM(R39:R46)</f>
        <v>0</v>
      </c>
      <c r="S47" s="93">
        <f t="shared" si="1"/>
        <v>2030417</v>
      </c>
      <c r="T47" s="8"/>
      <c r="V47" s="180"/>
      <c r="W47" s="182"/>
      <c r="X47" s="181"/>
      <c r="Y47" s="183" t="s">
        <v>70</v>
      </c>
      <c r="Z47" s="181"/>
      <c r="AA47" s="170">
        <f>SUM(AA38:AA46)</f>
        <v>2030417</v>
      </c>
      <c r="AB47" s="171">
        <f>SUM(AB39:AB46)</f>
        <v>0</v>
      </c>
      <c r="AC47" s="172">
        <f t="shared" si="10"/>
        <v>2030417</v>
      </c>
      <c r="AD47" s="170">
        <f>SUM(AD38:AD46)</f>
        <v>2153635</v>
      </c>
      <c r="AE47" s="171">
        <f>SUM(AE39:AE46)</f>
        <v>0</v>
      </c>
      <c r="AF47" s="172">
        <f t="shared" si="11"/>
        <v>2153635</v>
      </c>
      <c r="AG47" s="160">
        <f t="shared" si="9"/>
        <v>-123218</v>
      </c>
    </row>
    <row r="48" spans="2:33" s="1" customFormat="1" ht="14.25">
      <c r="B48" s="80" t="s">
        <v>0</v>
      </c>
      <c r="C48" s="85" t="s">
        <v>81</v>
      </c>
      <c r="D48" s="81"/>
      <c r="E48" s="81"/>
      <c r="F48" s="81"/>
      <c r="G48" s="82"/>
      <c r="H48" s="86"/>
      <c r="I48" s="84"/>
      <c r="J48" s="8"/>
      <c r="L48" s="80"/>
      <c r="M48" s="85"/>
      <c r="N48" s="81" t="s">
        <v>78</v>
      </c>
      <c r="O48" s="90"/>
      <c r="P48" s="81"/>
      <c r="Q48" s="91">
        <f>Q36+Q47</f>
        <v>2030417</v>
      </c>
      <c r="R48" s="92">
        <f>R36+R47</f>
        <v>0</v>
      </c>
      <c r="S48" s="93">
        <f t="shared" si="1"/>
        <v>2030417</v>
      </c>
      <c r="T48" s="8"/>
      <c r="V48" s="180"/>
      <c r="W48" s="182"/>
      <c r="X48" s="181" t="s">
        <v>78</v>
      </c>
      <c r="Y48" s="183"/>
      <c r="Z48" s="181"/>
      <c r="AA48" s="170">
        <f>AA36+AA47</f>
        <v>2030417</v>
      </c>
      <c r="AB48" s="171">
        <f>AB36+AB47</f>
        <v>0</v>
      </c>
      <c r="AC48" s="172">
        <f t="shared" si="10"/>
        <v>2030417</v>
      </c>
      <c r="AD48" s="170">
        <f>AD36+AD47</f>
        <v>2153635</v>
      </c>
      <c r="AE48" s="171">
        <f>AE36+AE47</f>
        <v>0</v>
      </c>
      <c r="AF48" s="172">
        <f t="shared" si="11"/>
        <v>2153635</v>
      </c>
      <c r="AG48" s="160">
        <f t="shared" si="9"/>
        <v>-123218</v>
      </c>
    </row>
    <row r="49" spans="2:33" s="1" customFormat="1" ht="14.25">
      <c r="B49" s="80"/>
      <c r="C49" s="85"/>
      <c r="D49" s="81"/>
      <c r="E49" s="81"/>
      <c r="F49" s="81"/>
      <c r="G49" s="87">
        <v>0</v>
      </c>
      <c r="H49" s="96">
        <v>0</v>
      </c>
      <c r="I49" s="88">
        <f aca="true" t="shared" si="12" ref="I49:I56">G49+H49</f>
        <v>0</v>
      </c>
      <c r="J49" s="8"/>
      <c r="L49" s="80"/>
      <c r="M49" s="85" t="s">
        <v>79</v>
      </c>
      <c r="N49" s="81"/>
      <c r="O49" s="81"/>
      <c r="P49" s="81"/>
      <c r="Q49" s="92">
        <f>Q33+Q48</f>
        <v>4402606</v>
      </c>
      <c r="R49" s="92">
        <f>R33+R48</f>
        <v>0</v>
      </c>
      <c r="S49" s="95">
        <f t="shared" si="1"/>
        <v>4402606</v>
      </c>
      <c r="T49" s="8"/>
      <c r="V49" s="180"/>
      <c r="W49" s="182" t="s">
        <v>79</v>
      </c>
      <c r="X49" s="181"/>
      <c r="Y49" s="181"/>
      <c r="Z49" s="181"/>
      <c r="AA49" s="171">
        <f>AA33+AA48</f>
        <v>4402606</v>
      </c>
      <c r="AB49" s="171">
        <f>AB33+AB48</f>
        <v>0</v>
      </c>
      <c r="AC49" s="160">
        <f t="shared" si="10"/>
        <v>4402606</v>
      </c>
      <c r="AD49" s="171">
        <f>AD33+AD48</f>
        <v>5768635</v>
      </c>
      <c r="AE49" s="171">
        <f>AE33+AE48</f>
        <v>0</v>
      </c>
      <c r="AF49" s="160">
        <f t="shared" si="11"/>
        <v>5768635</v>
      </c>
      <c r="AG49" s="160">
        <f t="shared" si="9"/>
        <v>-1366029</v>
      </c>
    </row>
    <row r="50" spans="2:33" s="1" customFormat="1" ht="14.25">
      <c r="B50" s="80"/>
      <c r="C50" s="85" t="s">
        <v>82</v>
      </c>
      <c r="D50" s="81"/>
      <c r="E50" s="81"/>
      <c r="F50" s="81"/>
      <c r="G50" s="92">
        <v>0</v>
      </c>
      <c r="H50" s="97">
        <v>0</v>
      </c>
      <c r="I50" s="88">
        <f t="shared" si="12"/>
        <v>0</v>
      </c>
      <c r="J50" s="8"/>
      <c r="L50" s="80"/>
      <c r="M50" s="85"/>
      <c r="N50" s="81" t="s">
        <v>80</v>
      </c>
      <c r="O50" s="81"/>
      <c r="P50" s="81"/>
      <c r="Q50" s="92">
        <f>Q19-Q49</f>
        <v>-1097606</v>
      </c>
      <c r="R50" s="92">
        <f>R19-R49</f>
        <v>0</v>
      </c>
      <c r="S50" s="95">
        <f t="shared" si="1"/>
        <v>-1097606</v>
      </c>
      <c r="T50" s="8"/>
      <c r="V50" s="180"/>
      <c r="W50" s="182"/>
      <c r="X50" s="181" t="s">
        <v>80</v>
      </c>
      <c r="Y50" s="181"/>
      <c r="Z50" s="181"/>
      <c r="AA50" s="171">
        <f>AA19-AA49</f>
        <v>-1097606</v>
      </c>
      <c r="AB50" s="171">
        <f>AB19-AB49</f>
        <v>0</v>
      </c>
      <c r="AC50" s="160">
        <f t="shared" si="10"/>
        <v>-1097606</v>
      </c>
      <c r="AD50" s="171">
        <f>AD19-AD49</f>
        <v>736365</v>
      </c>
      <c r="AE50" s="171">
        <f>AE19-AE49</f>
        <v>0</v>
      </c>
      <c r="AF50" s="160">
        <f t="shared" si="11"/>
        <v>736365</v>
      </c>
      <c r="AG50" s="160">
        <f t="shared" si="9"/>
        <v>-1833971</v>
      </c>
    </row>
    <row r="51" spans="2:33" s="1" customFormat="1" ht="14.25">
      <c r="B51" s="80" t="s">
        <v>2</v>
      </c>
      <c r="C51" s="85" t="s">
        <v>83</v>
      </c>
      <c r="D51" s="81"/>
      <c r="E51" s="81"/>
      <c r="F51" s="81"/>
      <c r="G51" s="82"/>
      <c r="H51" s="86"/>
      <c r="I51" s="84">
        <f t="shared" si="12"/>
        <v>0</v>
      </c>
      <c r="J51" s="8"/>
      <c r="L51" s="80" t="s">
        <v>0</v>
      </c>
      <c r="M51" s="85" t="s">
        <v>81</v>
      </c>
      <c r="N51" s="81"/>
      <c r="O51" s="81"/>
      <c r="P51" s="81"/>
      <c r="Q51" s="82"/>
      <c r="R51" s="86"/>
      <c r="S51" s="84"/>
      <c r="T51" s="8"/>
      <c r="V51" s="180" t="s">
        <v>0</v>
      </c>
      <c r="W51" s="182" t="s">
        <v>81</v>
      </c>
      <c r="X51" s="181"/>
      <c r="Y51" s="181"/>
      <c r="Z51" s="181"/>
      <c r="AA51" s="164"/>
      <c r="AB51" s="165"/>
      <c r="AC51" s="166"/>
      <c r="AD51" s="164"/>
      <c r="AE51" s="165"/>
      <c r="AF51" s="166"/>
      <c r="AG51" s="158">
        <f t="shared" si="9"/>
        <v>0</v>
      </c>
    </row>
    <row r="52" spans="2:33" s="1" customFormat="1" ht="14.25">
      <c r="B52" s="80"/>
      <c r="C52" s="85"/>
      <c r="D52" s="81"/>
      <c r="E52" s="81"/>
      <c r="F52" s="81"/>
      <c r="G52" s="86">
        <v>0</v>
      </c>
      <c r="H52" s="89">
        <v>0</v>
      </c>
      <c r="I52" s="84">
        <f t="shared" si="12"/>
        <v>0</v>
      </c>
      <c r="J52" s="8"/>
      <c r="L52" s="80"/>
      <c r="M52" s="85"/>
      <c r="N52" s="81"/>
      <c r="O52" s="81"/>
      <c r="P52" s="81"/>
      <c r="Q52" s="87">
        <v>1102</v>
      </c>
      <c r="R52" s="96">
        <v>0</v>
      </c>
      <c r="S52" s="88">
        <f t="shared" si="1"/>
        <v>1102</v>
      </c>
      <c r="T52" s="8"/>
      <c r="V52" s="180"/>
      <c r="W52" s="182"/>
      <c r="X52" s="181"/>
      <c r="Y52" s="181"/>
      <c r="Z52" s="181"/>
      <c r="AA52" s="167">
        <v>1102</v>
      </c>
      <c r="AB52" s="173">
        <v>0</v>
      </c>
      <c r="AC52" s="168">
        <f aca="true" t="shared" si="13" ref="AC52:AC59">AA52+AB52</f>
        <v>1102</v>
      </c>
      <c r="AD52" s="167">
        <v>0</v>
      </c>
      <c r="AE52" s="173">
        <v>0</v>
      </c>
      <c r="AF52" s="168">
        <f aca="true" t="shared" si="14" ref="AF52:AF59">AD52+AE52</f>
        <v>0</v>
      </c>
      <c r="AG52" s="159">
        <f t="shared" si="9"/>
        <v>1102</v>
      </c>
    </row>
    <row r="53" spans="2:33" s="1" customFormat="1" ht="14.25">
      <c r="B53" s="80"/>
      <c r="C53" s="85" t="s">
        <v>84</v>
      </c>
      <c r="D53" s="81"/>
      <c r="E53" s="81"/>
      <c r="F53" s="81"/>
      <c r="G53" s="92">
        <v>0</v>
      </c>
      <c r="H53" s="92">
        <v>0</v>
      </c>
      <c r="I53" s="95">
        <f t="shared" si="12"/>
        <v>0</v>
      </c>
      <c r="J53" s="8"/>
      <c r="L53" s="80"/>
      <c r="M53" s="85" t="s">
        <v>82</v>
      </c>
      <c r="N53" s="81"/>
      <c r="O53" s="81"/>
      <c r="P53" s="81"/>
      <c r="Q53" s="92">
        <f>SUM(Q52)</f>
        <v>1102</v>
      </c>
      <c r="R53" s="97">
        <v>0</v>
      </c>
      <c r="S53" s="88">
        <f t="shared" si="1"/>
        <v>1102</v>
      </c>
      <c r="T53" s="8"/>
      <c r="V53" s="180"/>
      <c r="W53" s="182" t="s">
        <v>82</v>
      </c>
      <c r="X53" s="181"/>
      <c r="Y53" s="181"/>
      <c r="Z53" s="181"/>
      <c r="AA53" s="171">
        <f>SUM(AA52)</f>
        <v>1102</v>
      </c>
      <c r="AB53" s="174">
        <v>0</v>
      </c>
      <c r="AC53" s="168">
        <f t="shared" si="13"/>
        <v>1102</v>
      </c>
      <c r="AD53" s="171">
        <f>SUM(AD52)</f>
        <v>0</v>
      </c>
      <c r="AE53" s="174">
        <v>0</v>
      </c>
      <c r="AF53" s="168">
        <f t="shared" si="14"/>
        <v>0</v>
      </c>
      <c r="AG53" s="159">
        <f t="shared" si="9"/>
        <v>1102</v>
      </c>
    </row>
    <row r="54" spans="2:33" s="1" customFormat="1" ht="14.25">
      <c r="B54" s="80"/>
      <c r="C54" s="85"/>
      <c r="D54" s="81" t="s">
        <v>85</v>
      </c>
      <c r="E54" s="81"/>
      <c r="F54" s="81"/>
      <c r="G54" s="92">
        <v>0</v>
      </c>
      <c r="H54" s="92">
        <v>0</v>
      </c>
      <c r="I54" s="95">
        <f t="shared" si="12"/>
        <v>0</v>
      </c>
      <c r="J54" s="8"/>
      <c r="L54" s="80" t="s">
        <v>2</v>
      </c>
      <c r="M54" s="85" t="s">
        <v>83</v>
      </c>
      <c r="N54" s="81"/>
      <c r="O54" s="81"/>
      <c r="P54" s="81"/>
      <c r="Q54" s="82"/>
      <c r="R54" s="86"/>
      <c r="S54" s="84">
        <f t="shared" si="1"/>
        <v>0</v>
      </c>
      <c r="T54" s="8"/>
      <c r="V54" s="180" t="s">
        <v>2</v>
      </c>
      <c r="W54" s="182" t="s">
        <v>83</v>
      </c>
      <c r="X54" s="181"/>
      <c r="Y54" s="181"/>
      <c r="Z54" s="181"/>
      <c r="AA54" s="164"/>
      <c r="AB54" s="165"/>
      <c r="AC54" s="166">
        <f t="shared" si="13"/>
        <v>0</v>
      </c>
      <c r="AD54" s="164"/>
      <c r="AE54" s="165"/>
      <c r="AF54" s="166">
        <f t="shared" si="14"/>
        <v>0</v>
      </c>
      <c r="AG54" s="158">
        <f t="shared" si="9"/>
        <v>0</v>
      </c>
    </row>
    <row r="55" spans="2:33" s="1" customFormat="1" ht="15" thickBot="1">
      <c r="B55" s="80"/>
      <c r="C55" s="85"/>
      <c r="D55" s="81" t="s">
        <v>86</v>
      </c>
      <c r="E55" s="81"/>
      <c r="F55" s="81"/>
      <c r="G55" s="98">
        <f>G47+G50-G53+G54</f>
        <v>-1382635</v>
      </c>
      <c r="H55" s="99">
        <f>H47+H50-H53+H54</f>
        <v>0</v>
      </c>
      <c r="I55" s="84">
        <f t="shared" si="12"/>
        <v>-1382635</v>
      </c>
      <c r="J55" s="8"/>
      <c r="L55" s="80"/>
      <c r="M55" s="85"/>
      <c r="N55" s="81"/>
      <c r="O55" s="81"/>
      <c r="P55" s="81"/>
      <c r="Q55" s="86">
        <v>0</v>
      </c>
      <c r="R55" s="89">
        <v>0</v>
      </c>
      <c r="S55" s="84">
        <f t="shared" si="1"/>
        <v>0</v>
      </c>
      <c r="T55" s="8"/>
      <c r="V55" s="180"/>
      <c r="W55" s="182"/>
      <c r="X55" s="181"/>
      <c r="Y55" s="181"/>
      <c r="Z55" s="181"/>
      <c r="AA55" s="165">
        <v>0</v>
      </c>
      <c r="AB55" s="169">
        <v>0</v>
      </c>
      <c r="AC55" s="166">
        <f t="shared" si="13"/>
        <v>0</v>
      </c>
      <c r="AD55" s="165">
        <v>0</v>
      </c>
      <c r="AE55" s="169">
        <v>0</v>
      </c>
      <c r="AF55" s="166">
        <f t="shared" si="14"/>
        <v>0</v>
      </c>
      <c r="AG55" s="158">
        <f t="shared" si="9"/>
        <v>0</v>
      </c>
    </row>
    <row r="56" spans="2:33" s="1" customFormat="1" ht="15" thickTop="1">
      <c r="B56" s="80"/>
      <c r="C56" s="85"/>
      <c r="D56" s="81" t="s">
        <v>87</v>
      </c>
      <c r="E56" s="81"/>
      <c r="F56" s="81"/>
      <c r="G56" s="82"/>
      <c r="H56" s="86"/>
      <c r="I56" s="84">
        <f t="shared" si="12"/>
        <v>0</v>
      </c>
      <c r="J56" s="8"/>
      <c r="L56" s="80"/>
      <c r="M56" s="85" t="s">
        <v>84</v>
      </c>
      <c r="N56" s="81"/>
      <c r="O56" s="81"/>
      <c r="P56" s="81"/>
      <c r="Q56" s="92">
        <v>0</v>
      </c>
      <c r="R56" s="92">
        <v>0</v>
      </c>
      <c r="S56" s="95">
        <f t="shared" si="1"/>
        <v>0</v>
      </c>
      <c r="T56" s="8"/>
      <c r="V56" s="180"/>
      <c r="W56" s="182" t="s">
        <v>84</v>
      </c>
      <c r="X56" s="181"/>
      <c r="Y56" s="181"/>
      <c r="Z56" s="181"/>
      <c r="AA56" s="171">
        <v>0</v>
      </c>
      <c r="AB56" s="171">
        <v>0</v>
      </c>
      <c r="AC56" s="160">
        <f t="shared" si="13"/>
        <v>0</v>
      </c>
      <c r="AD56" s="171">
        <v>0</v>
      </c>
      <c r="AE56" s="171">
        <v>0</v>
      </c>
      <c r="AF56" s="160">
        <f t="shared" si="14"/>
        <v>0</v>
      </c>
      <c r="AG56" s="160">
        <f t="shared" si="9"/>
        <v>0</v>
      </c>
    </row>
    <row r="57" spans="2:33" s="1" customFormat="1" ht="14.25">
      <c r="B57" s="80"/>
      <c r="C57" s="85"/>
      <c r="D57" s="81" t="s">
        <v>88</v>
      </c>
      <c r="E57" s="81"/>
      <c r="F57" s="81"/>
      <c r="G57" s="82"/>
      <c r="H57" s="86"/>
      <c r="I57" s="84">
        <f>I55-I56</f>
        <v>-1382635</v>
      </c>
      <c r="J57" s="8"/>
      <c r="L57" s="80"/>
      <c r="M57" s="85"/>
      <c r="N57" s="81" t="s">
        <v>85</v>
      </c>
      <c r="O57" s="81"/>
      <c r="P57" s="81"/>
      <c r="Q57" s="92">
        <v>0</v>
      </c>
      <c r="R57" s="92">
        <v>0</v>
      </c>
      <c r="S57" s="95">
        <f t="shared" si="1"/>
        <v>0</v>
      </c>
      <c r="T57" s="8"/>
      <c r="V57" s="180"/>
      <c r="W57" s="182"/>
      <c r="X57" s="181" t="s">
        <v>85</v>
      </c>
      <c r="Y57" s="181"/>
      <c r="Z57" s="181"/>
      <c r="AA57" s="171">
        <v>0</v>
      </c>
      <c r="AB57" s="171">
        <v>0</v>
      </c>
      <c r="AC57" s="160">
        <f t="shared" si="13"/>
        <v>0</v>
      </c>
      <c r="AD57" s="171">
        <v>0</v>
      </c>
      <c r="AE57" s="171">
        <v>0</v>
      </c>
      <c r="AF57" s="160">
        <f t="shared" si="14"/>
        <v>0</v>
      </c>
      <c r="AG57" s="160">
        <f t="shared" si="9"/>
        <v>0</v>
      </c>
    </row>
    <row r="58" spans="2:33" ht="14.25" thickBot="1">
      <c r="B58" s="80"/>
      <c r="C58" s="85"/>
      <c r="D58" s="90" t="s">
        <v>89</v>
      </c>
      <c r="E58" s="81"/>
      <c r="F58" s="81"/>
      <c r="G58" s="82"/>
      <c r="H58" s="86"/>
      <c r="I58" s="88">
        <v>6605708</v>
      </c>
      <c r="L58" s="80"/>
      <c r="M58" s="85"/>
      <c r="N58" s="81" t="s">
        <v>86</v>
      </c>
      <c r="O58" s="81"/>
      <c r="P58" s="81"/>
      <c r="Q58" s="98">
        <f>Q50+Q53-Q56+Q57</f>
        <v>-1096504</v>
      </c>
      <c r="R58" s="99">
        <f>R50+R53-R56+R57</f>
        <v>0</v>
      </c>
      <c r="S58" s="84">
        <f t="shared" si="1"/>
        <v>-1096504</v>
      </c>
      <c r="V58" s="180"/>
      <c r="W58" s="182"/>
      <c r="X58" s="181" t="s">
        <v>86</v>
      </c>
      <c r="Y58" s="181"/>
      <c r="Z58" s="181"/>
      <c r="AA58" s="175">
        <f>AA50+AA53-AA56+AA57</f>
        <v>-1096504</v>
      </c>
      <c r="AB58" s="176">
        <f>AB50+AB53-AB56+AB57</f>
        <v>0</v>
      </c>
      <c r="AC58" s="166">
        <f t="shared" si="13"/>
        <v>-1096504</v>
      </c>
      <c r="AD58" s="175">
        <f>AD50+AD53-AD56+AD57</f>
        <v>736365</v>
      </c>
      <c r="AE58" s="176">
        <f>AE50+AE53-AE56+AE57</f>
        <v>0</v>
      </c>
      <c r="AF58" s="166">
        <f t="shared" si="14"/>
        <v>736365</v>
      </c>
      <c r="AG58" s="158">
        <f t="shared" si="9"/>
        <v>-1832869</v>
      </c>
    </row>
    <row r="59" spans="2:33" ht="15" thickBot="1" thickTop="1">
      <c r="B59" s="100"/>
      <c r="C59" s="101"/>
      <c r="D59" s="102" t="s">
        <v>90</v>
      </c>
      <c r="E59" s="103"/>
      <c r="F59" s="103"/>
      <c r="G59" s="104"/>
      <c r="H59" s="105"/>
      <c r="I59" s="106">
        <f>I57+I58</f>
        <v>5223073</v>
      </c>
      <c r="L59" s="80"/>
      <c r="M59" s="85"/>
      <c r="N59" s="81" t="s">
        <v>87</v>
      </c>
      <c r="O59" s="81"/>
      <c r="P59" s="81"/>
      <c r="Q59" s="82"/>
      <c r="R59" s="86"/>
      <c r="S59" s="84">
        <f t="shared" si="1"/>
        <v>0</v>
      </c>
      <c r="V59" s="180"/>
      <c r="W59" s="182"/>
      <c r="X59" s="181" t="s">
        <v>87</v>
      </c>
      <c r="Y59" s="181"/>
      <c r="Z59" s="181"/>
      <c r="AA59" s="164">
        <v>0</v>
      </c>
      <c r="AB59" s="165"/>
      <c r="AC59" s="166">
        <f t="shared" si="13"/>
        <v>0</v>
      </c>
      <c r="AD59" s="164"/>
      <c r="AE59" s="165"/>
      <c r="AF59" s="166">
        <f t="shared" si="14"/>
        <v>0</v>
      </c>
      <c r="AG59" s="158">
        <f t="shared" si="9"/>
        <v>0</v>
      </c>
    </row>
    <row r="60" spans="2:33" ht="14.25" thickTop="1">
      <c r="B60" s="8" t="s">
        <v>23</v>
      </c>
      <c r="L60" s="80"/>
      <c r="M60" s="85"/>
      <c r="N60" s="81" t="s">
        <v>88</v>
      </c>
      <c r="O60" s="81"/>
      <c r="P60" s="81"/>
      <c r="Q60" s="82"/>
      <c r="R60" s="86"/>
      <c r="S60" s="84">
        <f>S58-S59</f>
        <v>-1096504</v>
      </c>
      <c r="V60" s="180"/>
      <c r="W60" s="182"/>
      <c r="X60" s="181" t="s">
        <v>88</v>
      </c>
      <c r="Y60" s="181"/>
      <c r="Z60" s="181"/>
      <c r="AA60" s="164"/>
      <c r="AB60" s="165"/>
      <c r="AC60" s="166">
        <f>AC58-AC59</f>
        <v>-1096504</v>
      </c>
      <c r="AD60" s="164"/>
      <c r="AE60" s="165"/>
      <c r="AF60" s="166">
        <f>AF58-AF59</f>
        <v>736365</v>
      </c>
      <c r="AG60" s="158">
        <f t="shared" si="9"/>
        <v>-1832869</v>
      </c>
    </row>
    <row r="61" spans="12:33" ht="13.5">
      <c r="L61" s="80"/>
      <c r="M61" s="85"/>
      <c r="N61" s="90" t="s">
        <v>89</v>
      </c>
      <c r="O61" s="81"/>
      <c r="P61" s="81"/>
      <c r="Q61" s="82"/>
      <c r="R61" s="86"/>
      <c r="S61" s="88">
        <v>6605708</v>
      </c>
      <c r="V61" s="180"/>
      <c r="W61" s="182"/>
      <c r="X61" s="183" t="s">
        <v>89</v>
      </c>
      <c r="Y61" s="181"/>
      <c r="Z61" s="181"/>
      <c r="AA61" s="164"/>
      <c r="AB61" s="165"/>
      <c r="AC61" s="168">
        <v>6605708</v>
      </c>
      <c r="AD61" s="164"/>
      <c r="AE61" s="165"/>
      <c r="AF61" s="168">
        <v>6605708</v>
      </c>
      <c r="AG61" s="159">
        <f t="shared" si="9"/>
        <v>0</v>
      </c>
    </row>
    <row r="62" spans="12:33" ht="14.25" thickBot="1">
      <c r="L62" s="100"/>
      <c r="M62" s="101"/>
      <c r="N62" s="102" t="s">
        <v>90</v>
      </c>
      <c r="O62" s="103"/>
      <c r="P62" s="103"/>
      <c r="Q62" s="104"/>
      <c r="R62" s="105"/>
      <c r="S62" s="106">
        <f>S60+S61</f>
        <v>5509204</v>
      </c>
      <c r="V62" s="185"/>
      <c r="W62" s="186"/>
      <c r="X62" s="187" t="s">
        <v>90</v>
      </c>
      <c r="Y62" s="188"/>
      <c r="Z62" s="188"/>
      <c r="AA62" s="177"/>
      <c r="AB62" s="178"/>
      <c r="AC62" s="179">
        <f>AC60+AC61</f>
        <v>5509204</v>
      </c>
      <c r="AD62" s="177"/>
      <c r="AE62" s="178"/>
      <c r="AF62" s="179">
        <f>AF60+AF61</f>
        <v>7342073</v>
      </c>
      <c r="AG62" s="161">
        <f t="shared" si="9"/>
        <v>-1832869</v>
      </c>
    </row>
    <row r="63" spans="12:26" ht="14.25" thickTop="1">
      <c r="L63" s="8" t="s">
        <v>23</v>
      </c>
      <c r="V63" s="189" t="s">
        <v>23</v>
      </c>
      <c r="W63" s="189"/>
      <c r="X63" s="189"/>
      <c r="Y63" s="189"/>
      <c r="Z63" s="189"/>
    </row>
  </sheetData>
  <sheetProtection insertRows="0"/>
  <protectedRanges>
    <protectedRange sqref="M1:R1 C1:H1 W1:AB1 AD1:AF1" name="範囲2"/>
    <protectedRange sqref="M1:P1 C1:F1 W1:Z1" name="範囲1"/>
  </protectedRanges>
  <mergeCells count="14">
    <mergeCell ref="V10:Z11"/>
    <mergeCell ref="AA10:AC10"/>
    <mergeCell ref="V1:AG1"/>
    <mergeCell ref="V3:AG3"/>
    <mergeCell ref="V5:AG5"/>
    <mergeCell ref="AD10:AF10"/>
    <mergeCell ref="L3:S3"/>
    <mergeCell ref="L5:S5"/>
    <mergeCell ref="L10:P10"/>
    <mergeCell ref="L1:S1"/>
    <mergeCell ref="B1:I1"/>
    <mergeCell ref="B3:I3"/>
    <mergeCell ref="B5:I5"/>
    <mergeCell ref="B10:F10"/>
  </mergeCells>
  <printOptions horizontalCentered="1"/>
  <pageMargins left="0.5905511811023623" right="0.3937007874015748" top="0.5905511811023623" bottom="0.5905511811023623" header="0.5118110236220472" footer="0.5118110236220472"/>
  <pageSetup cellComments="asDisplayed" horizontalDpi="600" verticalDpi="600" orientation="portrait" paperSize="9" scale="87"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I56"/>
  <sheetViews>
    <sheetView zoomScalePageLayoutView="0" workbookViewId="0" topLeftCell="N1">
      <selection activeCell="D44" sqref="D44"/>
    </sheetView>
  </sheetViews>
  <sheetFormatPr defaultColWidth="9.00390625" defaultRowHeight="13.5"/>
  <cols>
    <col min="1" max="1" width="3.75390625" style="45" customWidth="1"/>
    <col min="2" max="2" width="13.875" style="45" customWidth="1"/>
    <col min="3" max="11" width="10.00390625" style="45" customWidth="1"/>
    <col min="12" max="12" width="9.00390625" style="45" customWidth="1"/>
    <col min="13" max="13" width="3.75390625" style="45" customWidth="1"/>
    <col min="14" max="14" width="13.875" style="45" customWidth="1"/>
    <col min="15" max="23" width="10.00390625" style="45" customWidth="1"/>
    <col min="24" max="24" width="9.00390625" style="45" customWidth="1"/>
    <col min="25" max="25" width="3.75390625" style="45" customWidth="1"/>
    <col min="26" max="26" width="13.875" style="45" customWidth="1"/>
    <col min="27" max="35" width="10.00390625" style="45" customWidth="1"/>
    <col min="36" max="16384" width="9.00390625" style="45" customWidth="1"/>
  </cols>
  <sheetData>
    <row r="1" spans="1:35" ht="15.75" customHeight="1">
      <c r="A1" s="241" t="s">
        <v>214</v>
      </c>
      <c r="B1" s="241"/>
      <c r="C1" s="241"/>
      <c r="D1" s="241"/>
      <c r="E1" s="241"/>
      <c r="F1" s="241"/>
      <c r="G1" s="241"/>
      <c r="H1" s="241"/>
      <c r="I1" s="241"/>
      <c r="J1" s="241"/>
      <c r="K1" s="241"/>
      <c r="M1" s="241" t="s">
        <v>214</v>
      </c>
      <c r="N1" s="241"/>
      <c r="O1" s="241"/>
      <c r="P1" s="241"/>
      <c r="Q1" s="241"/>
      <c r="R1" s="241"/>
      <c r="S1" s="241"/>
      <c r="T1" s="241"/>
      <c r="U1" s="241"/>
      <c r="V1" s="241"/>
      <c r="W1" s="241"/>
      <c r="Y1" s="241" t="s">
        <v>214</v>
      </c>
      <c r="Z1" s="241"/>
      <c r="AA1" s="241"/>
      <c r="AB1" s="241"/>
      <c r="AC1" s="241"/>
      <c r="AD1" s="241"/>
      <c r="AE1" s="241"/>
      <c r="AF1" s="241"/>
      <c r="AG1" s="241"/>
      <c r="AH1" s="241"/>
      <c r="AI1" s="241"/>
    </row>
    <row r="3" spans="1:35" ht="20.25" customHeight="1">
      <c r="A3" s="269" t="s">
        <v>148</v>
      </c>
      <c r="B3" s="269"/>
      <c r="C3" s="269"/>
      <c r="D3" s="269"/>
      <c r="E3" s="269"/>
      <c r="F3" s="269"/>
      <c r="G3" s="269"/>
      <c r="H3" s="269"/>
      <c r="I3" s="269"/>
      <c r="J3" s="269"/>
      <c r="K3" s="269"/>
      <c r="M3" s="269" t="s">
        <v>217</v>
      </c>
      <c r="N3" s="269"/>
      <c r="O3" s="269"/>
      <c r="P3" s="269"/>
      <c r="Q3" s="269"/>
      <c r="R3" s="269"/>
      <c r="S3" s="269"/>
      <c r="T3" s="269"/>
      <c r="U3" s="269"/>
      <c r="V3" s="269"/>
      <c r="W3" s="269"/>
      <c r="Y3" s="269" t="s">
        <v>217</v>
      </c>
      <c r="Z3" s="269"/>
      <c r="AA3" s="269"/>
      <c r="AB3" s="269"/>
      <c r="AC3" s="269"/>
      <c r="AD3" s="269"/>
      <c r="AE3" s="269"/>
      <c r="AF3" s="269"/>
      <c r="AG3" s="269"/>
      <c r="AH3" s="269"/>
      <c r="AI3" s="269"/>
    </row>
    <row r="5" ht="13.5" customHeight="1"/>
    <row r="6" spans="1:26" ht="13.5" customHeight="1">
      <c r="A6" s="47" t="s">
        <v>91</v>
      </c>
      <c r="B6" s="47"/>
      <c r="M6" s="47" t="s">
        <v>91</v>
      </c>
      <c r="N6" s="47"/>
      <c r="Y6" s="47" t="s">
        <v>91</v>
      </c>
      <c r="Z6" s="47"/>
    </row>
    <row r="7" spans="1:26" ht="14.25">
      <c r="A7" s="47" t="s">
        <v>137</v>
      </c>
      <c r="B7" s="47"/>
      <c r="M7" s="47" t="s">
        <v>137</v>
      </c>
      <c r="N7" s="47"/>
      <c r="Y7" s="47" t="s">
        <v>137</v>
      </c>
      <c r="Z7" s="47"/>
    </row>
    <row r="8" spans="1:26" ht="14.25">
      <c r="A8" s="47"/>
      <c r="B8" s="47"/>
      <c r="M8" s="47"/>
      <c r="N8" s="47"/>
      <c r="Y8" s="47"/>
      <c r="Z8" s="47"/>
    </row>
    <row r="9" spans="1:26" ht="13.5" customHeight="1">
      <c r="A9" s="47" t="s">
        <v>92</v>
      </c>
      <c r="B9" s="47"/>
      <c r="M9" s="47" t="s">
        <v>92</v>
      </c>
      <c r="N9" s="47"/>
      <c r="Y9" s="47" t="s">
        <v>92</v>
      </c>
      <c r="Z9" s="47"/>
    </row>
    <row r="10" spans="1:26" ht="13.5" customHeight="1">
      <c r="A10" s="47" t="s">
        <v>93</v>
      </c>
      <c r="B10" s="47"/>
      <c r="M10" s="47" t="s">
        <v>93</v>
      </c>
      <c r="N10" s="47"/>
      <c r="Y10" s="47" t="s">
        <v>93</v>
      </c>
      <c r="Z10" s="47"/>
    </row>
    <row r="11" spans="1:26" ht="13.5" customHeight="1">
      <c r="A11" s="47"/>
      <c r="B11" s="47"/>
      <c r="M11" s="47"/>
      <c r="N11" s="47"/>
      <c r="Y11" s="47"/>
      <c r="Z11" s="47"/>
    </row>
    <row r="12" spans="1:26" ht="13.5" customHeight="1">
      <c r="A12" s="47" t="s">
        <v>94</v>
      </c>
      <c r="B12" s="47"/>
      <c r="M12" s="47" t="s">
        <v>94</v>
      </c>
      <c r="N12" s="47"/>
      <c r="Y12" s="47" t="s">
        <v>94</v>
      </c>
      <c r="Z12" s="47"/>
    </row>
    <row r="13" spans="1:26" ht="14.25">
      <c r="A13" s="47" t="s">
        <v>95</v>
      </c>
      <c r="B13" s="47"/>
      <c r="M13" s="47" t="s">
        <v>95</v>
      </c>
      <c r="N13" s="47"/>
      <c r="Y13" s="47" t="s">
        <v>95</v>
      </c>
      <c r="Z13" s="47"/>
    </row>
    <row r="14" ht="13.5" customHeight="1"/>
    <row r="15" spans="1:25" ht="13.5" customHeight="1">
      <c r="A15" s="47" t="s">
        <v>143</v>
      </c>
      <c r="M15" s="47" t="s">
        <v>218</v>
      </c>
      <c r="Y15" s="47" t="s">
        <v>218</v>
      </c>
    </row>
    <row r="16" ht="13.5" customHeight="1" thickBot="1"/>
    <row r="17" spans="2:35" ht="91.5" customHeight="1" thickTop="1">
      <c r="B17" s="48" t="s">
        <v>96</v>
      </c>
      <c r="C17" s="49" t="s">
        <v>97</v>
      </c>
      <c r="D17" s="50" t="s">
        <v>98</v>
      </c>
      <c r="E17" s="67" t="s">
        <v>144</v>
      </c>
      <c r="F17" s="50" t="s">
        <v>99</v>
      </c>
      <c r="G17" s="50" t="s">
        <v>44</v>
      </c>
      <c r="H17" s="50" t="s">
        <v>100</v>
      </c>
      <c r="I17" s="50" t="s">
        <v>138</v>
      </c>
      <c r="J17" s="51" t="s">
        <v>101</v>
      </c>
      <c r="K17" s="52" t="s">
        <v>54</v>
      </c>
      <c r="N17" s="48" t="s">
        <v>96</v>
      </c>
      <c r="O17" s="49" t="s">
        <v>97</v>
      </c>
      <c r="P17" s="50" t="s">
        <v>98</v>
      </c>
      <c r="Q17" s="67" t="s">
        <v>144</v>
      </c>
      <c r="R17" s="50" t="s">
        <v>99</v>
      </c>
      <c r="S17" s="50" t="s">
        <v>44</v>
      </c>
      <c r="T17" s="50" t="s">
        <v>100</v>
      </c>
      <c r="U17" s="50" t="s">
        <v>138</v>
      </c>
      <c r="V17" s="51" t="s">
        <v>101</v>
      </c>
      <c r="W17" s="52" t="s">
        <v>54</v>
      </c>
      <c r="Z17" s="48" t="s">
        <v>96</v>
      </c>
      <c r="AA17" s="49" t="s">
        <v>97</v>
      </c>
      <c r="AB17" s="50" t="s">
        <v>98</v>
      </c>
      <c r="AC17" s="67" t="s">
        <v>144</v>
      </c>
      <c r="AD17" s="50" t="s">
        <v>99</v>
      </c>
      <c r="AE17" s="50" t="s">
        <v>44</v>
      </c>
      <c r="AF17" s="50" t="s">
        <v>100</v>
      </c>
      <c r="AG17" s="50" t="s">
        <v>138</v>
      </c>
      <c r="AH17" s="51" t="s">
        <v>101</v>
      </c>
      <c r="AI17" s="52" t="s">
        <v>54</v>
      </c>
    </row>
    <row r="18" spans="2:35" ht="13.5" customHeight="1">
      <c r="B18" s="53" t="s">
        <v>102</v>
      </c>
      <c r="C18" s="54"/>
      <c r="D18" s="54"/>
      <c r="E18" s="54"/>
      <c r="F18" s="54"/>
      <c r="G18" s="54"/>
      <c r="H18" s="54"/>
      <c r="I18" s="54"/>
      <c r="J18" s="54"/>
      <c r="K18" s="55"/>
      <c r="N18" s="53" t="s">
        <v>102</v>
      </c>
      <c r="O18" s="54"/>
      <c r="P18" s="54"/>
      <c r="Q18" s="54"/>
      <c r="R18" s="54"/>
      <c r="S18" s="54"/>
      <c r="T18" s="54"/>
      <c r="U18" s="54"/>
      <c r="V18" s="54"/>
      <c r="W18" s="55"/>
      <c r="Z18" s="53" t="s">
        <v>102</v>
      </c>
      <c r="AA18" s="54"/>
      <c r="AB18" s="54"/>
      <c r="AC18" s="54"/>
      <c r="AD18" s="54"/>
      <c r="AE18" s="54"/>
      <c r="AF18" s="54"/>
      <c r="AG18" s="54"/>
      <c r="AH18" s="54"/>
      <c r="AI18" s="55"/>
    </row>
    <row r="19" spans="2:35" ht="13.5" customHeight="1">
      <c r="B19" s="53" t="s">
        <v>139</v>
      </c>
      <c r="C19" s="54"/>
      <c r="D19" s="54"/>
      <c r="E19" s="54"/>
      <c r="F19" s="54"/>
      <c r="G19" s="54"/>
      <c r="H19" s="54"/>
      <c r="I19" s="54">
        <f>SUM(C19:H19)</f>
        <v>0</v>
      </c>
      <c r="J19" s="54">
        <v>1505000</v>
      </c>
      <c r="K19" s="55">
        <f>I19+J19</f>
        <v>1505000</v>
      </c>
      <c r="N19" s="53" t="s">
        <v>139</v>
      </c>
      <c r="O19" s="54"/>
      <c r="P19" s="54"/>
      <c r="Q19" s="54"/>
      <c r="R19" s="54"/>
      <c r="S19" s="54"/>
      <c r="T19" s="54"/>
      <c r="U19" s="54">
        <f>SUM(O19:T19)</f>
        <v>0</v>
      </c>
      <c r="V19" s="54">
        <v>1405000</v>
      </c>
      <c r="W19" s="55">
        <f>U19+V19</f>
        <v>1405000</v>
      </c>
      <c r="Z19" s="53" t="s">
        <v>139</v>
      </c>
      <c r="AA19" s="54"/>
      <c r="AB19" s="54"/>
      <c r="AC19" s="54"/>
      <c r="AD19" s="54"/>
      <c r="AE19" s="54"/>
      <c r="AF19" s="54"/>
      <c r="AG19" s="54">
        <f>SUM(AA19:AF19)</f>
        <v>0</v>
      </c>
      <c r="AH19" s="54">
        <v>1405000</v>
      </c>
      <c r="AI19" s="55">
        <f>AG19+AH19</f>
        <v>1405000</v>
      </c>
    </row>
    <row r="20" spans="2:35" ht="13.5" customHeight="1">
      <c r="B20" s="53" t="s">
        <v>140</v>
      </c>
      <c r="C20" s="54"/>
      <c r="D20" s="54"/>
      <c r="E20" s="54"/>
      <c r="F20" s="54"/>
      <c r="G20" s="54"/>
      <c r="H20" s="54"/>
      <c r="I20" s="54">
        <f>SUM(C20:H20)</f>
        <v>0</v>
      </c>
      <c r="J20" s="54">
        <v>5000000</v>
      </c>
      <c r="K20" s="55">
        <f>I20+J20</f>
        <v>5000000</v>
      </c>
      <c r="N20" s="53" t="s">
        <v>140</v>
      </c>
      <c r="O20" s="54"/>
      <c r="P20" s="54"/>
      <c r="Q20" s="54"/>
      <c r="R20" s="54"/>
      <c r="S20" s="54"/>
      <c r="T20" s="54"/>
      <c r="U20" s="54">
        <f>SUM(O20:T20)</f>
        <v>0</v>
      </c>
      <c r="V20" s="54">
        <v>1900000</v>
      </c>
      <c r="W20" s="55">
        <f>U20+V20</f>
        <v>1900000</v>
      </c>
      <c r="Z20" s="53" t="s">
        <v>140</v>
      </c>
      <c r="AA20" s="54"/>
      <c r="AB20" s="54"/>
      <c r="AC20" s="54"/>
      <c r="AD20" s="54"/>
      <c r="AE20" s="54"/>
      <c r="AF20" s="54"/>
      <c r="AG20" s="54">
        <f>SUM(AA20:AF20)</f>
        <v>0</v>
      </c>
      <c r="AH20" s="54">
        <v>1900000</v>
      </c>
      <c r="AI20" s="55">
        <f>AG20+AH20</f>
        <v>1900000</v>
      </c>
    </row>
    <row r="21" spans="2:35" ht="13.5" customHeight="1">
      <c r="B21" s="53" t="s">
        <v>103</v>
      </c>
      <c r="C21" s="56">
        <f aca="true" t="shared" si="0" ref="C21:K21">SUM(C19:C20)</f>
        <v>0</v>
      </c>
      <c r="D21" s="56">
        <f t="shared" si="0"/>
        <v>0</v>
      </c>
      <c r="E21" s="56">
        <f t="shared" si="0"/>
        <v>0</v>
      </c>
      <c r="F21" s="56">
        <f t="shared" si="0"/>
        <v>0</v>
      </c>
      <c r="G21" s="56">
        <f t="shared" si="0"/>
        <v>0</v>
      </c>
      <c r="H21" s="56">
        <f t="shared" si="0"/>
        <v>0</v>
      </c>
      <c r="I21" s="56">
        <f t="shared" si="0"/>
        <v>0</v>
      </c>
      <c r="J21" s="56">
        <f t="shared" si="0"/>
        <v>6505000</v>
      </c>
      <c r="K21" s="57">
        <f t="shared" si="0"/>
        <v>6505000</v>
      </c>
      <c r="N21" s="53" t="s">
        <v>103</v>
      </c>
      <c r="O21" s="56">
        <f aca="true" t="shared" si="1" ref="O21:W21">SUM(O19:O20)</f>
        <v>0</v>
      </c>
      <c r="P21" s="56">
        <f t="shared" si="1"/>
        <v>0</v>
      </c>
      <c r="Q21" s="56">
        <f t="shared" si="1"/>
        <v>0</v>
      </c>
      <c r="R21" s="56">
        <f t="shared" si="1"/>
        <v>0</v>
      </c>
      <c r="S21" s="56">
        <f t="shared" si="1"/>
        <v>0</v>
      </c>
      <c r="T21" s="56">
        <f t="shared" si="1"/>
        <v>0</v>
      </c>
      <c r="U21" s="56">
        <f t="shared" si="1"/>
        <v>0</v>
      </c>
      <c r="V21" s="56">
        <f t="shared" si="1"/>
        <v>3305000</v>
      </c>
      <c r="W21" s="57">
        <f t="shared" si="1"/>
        <v>3305000</v>
      </c>
      <c r="Z21" s="53" t="s">
        <v>103</v>
      </c>
      <c r="AA21" s="56">
        <f aca="true" t="shared" si="2" ref="AA21:AI21">SUM(AA19:AA20)</f>
        <v>0</v>
      </c>
      <c r="AB21" s="56">
        <f t="shared" si="2"/>
        <v>0</v>
      </c>
      <c r="AC21" s="56">
        <f t="shared" si="2"/>
        <v>0</v>
      </c>
      <c r="AD21" s="56">
        <f t="shared" si="2"/>
        <v>0</v>
      </c>
      <c r="AE21" s="56">
        <f t="shared" si="2"/>
        <v>0</v>
      </c>
      <c r="AF21" s="56">
        <f t="shared" si="2"/>
        <v>0</v>
      </c>
      <c r="AG21" s="56">
        <f t="shared" si="2"/>
        <v>0</v>
      </c>
      <c r="AH21" s="56">
        <f t="shared" si="2"/>
        <v>3305000</v>
      </c>
      <c r="AI21" s="57">
        <f t="shared" si="2"/>
        <v>3305000</v>
      </c>
    </row>
    <row r="22" spans="2:35" ht="13.5" customHeight="1">
      <c r="B22" s="53" t="s">
        <v>104</v>
      </c>
      <c r="C22" s="54"/>
      <c r="D22" s="54"/>
      <c r="E22" s="54"/>
      <c r="F22" s="54"/>
      <c r="G22" s="54"/>
      <c r="H22" s="54"/>
      <c r="I22" s="54"/>
      <c r="J22" s="54"/>
      <c r="K22" s="55"/>
      <c r="N22" s="53" t="s">
        <v>104</v>
      </c>
      <c r="O22" s="54"/>
      <c r="P22" s="54"/>
      <c r="Q22" s="54"/>
      <c r="R22" s="54"/>
      <c r="S22" s="54"/>
      <c r="T22" s="54"/>
      <c r="U22" s="54"/>
      <c r="V22" s="54"/>
      <c r="W22" s="55"/>
      <c r="Z22" s="53" t="s">
        <v>104</v>
      </c>
      <c r="AA22" s="54"/>
      <c r="AB22" s="54"/>
      <c r="AC22" s="54"/>
      <c r="AD22" s="54"/>
      <c r="AE22" s="54"/>
      <c r="AF22" s="54"/>
      <c r="AG22" s="54"/>
      <c r="AH22" s="54"/>
      <c r="AI22" s="55"/>
    </row>
    <row r="23" spans="2:35" ht="13.5" customHeight="1">
      <c r="B23" s="53" t="s">
        <v>105</v>
      </c>
      <c r="C23" s="54">
        <v>90000</v>
      </c>
      <c r="D23" s="54"/>
      <c r="E23" s="54"/>
      <c r="F23" s="54">
        <v>100000</v>
      </c>
      <c r="G23" s="54">
        <v>50000</v>
      </c>
      <c r="H23" s="54">
        <v>2000000</v>
      </c>
      <c r="I23" s="54">
        <f>SUM(C23:H23)</f>
        <v>2240000</v>
      </c>
      <c r="J23" s="54"/>
      <c r="K23" s="55">
        <f>I23+J23</f>
        <v>2240000</v>
      </c>
      <c r="N23" s="53" t="s">
        <v>105</v>
      </c>
      <c r="O23" s="54">
        <v>88888</v>
      </c>
      <c r="P23" s="54"/>
      <c r="Q23" s="54"/>
      <c r="R23" s="54">
        <v>100000</v>
      </c>
      <c r="S23" s="54">
        <v>0</v>
      </c>
      <c r="T23" s="54">
        <v>200000</v>
      </c>
      <c r="U23" s="54">
        <f>SUM(O23:T23)</f>
        <v>388888</v>
      </c>
      <c r="V23" s="54"/>
      <c r="W23" s="55">
        <f>U23+V23</f>
        <v>388888</v>
      </c>
      <c r="Z23" s="53" t="s">
        <v>105</v>
      </c>
      <c r="AA23" s="54">
        <v>88888</v>
      </c>
      <c r="AB23" s="54"/>
      <c r="AC23" s="54"/>
      <c r="AD23" s="54">
        <v>0</v>
      </c>
      <c r="AE23" s="54">
        <v>0</v>
      </c>
      <c r="AF23" s="54">
        <v>200000</v>
      </c>
      <c r="AG23" s="54">
        <f>SUM(AA23:AF23)</f>
        <v>288888</v>
      </c>
      <c r="AH23" s="54"/>
      <c r="AI23" s="55">
        <f>AG23+AH23</f>
        <v>288888</v>
      </c>
    </row>
    <row r="24" spans="2:35" ht="13.5" customHeight="1">
      <c r="B24" s="53" t="s">
        <v>106</v>
      </c>
      <c r="C24" s="56">
        <f>SUM(C23)</f>
        <v>90000</v>
      </c>
      <c r="D24" s="56">
        <f aca="true" t="shared" si="3" ref="D24:K24">SUM(D23)</f>
        <v>0</v>
      </c>
      <c r="E24" s="56">
        <f t="shared" si="3"/>
        <v>0</v>
      </c>
      <c r="F24" s="56">
        <f t="shared" si="3"/>
        <v>100000</v>
      </c>
      <c r="G24" s="56">
        <f t="shared" si="3"/>
        <v>50000</v>
      </c>
      <c r="H24" s="56">
        <f t="shared" si="3"/>
        <v>2000000</v>
      </c>
      <c r="I24" s="56">
        <f t="shared" si="3"/>
        <v>2240000</v>
      </c>
      <c r="J24" s="56">
        <f t="shared" si="3"/>
        <v>0</v>
      </c>
      <c r="K24" s="57">
        <f t="shared" si="3"/>
        <v>2240000</v>
      </c>
      <c r="N24" s="53" t="s">
        <v>106</v>
      </c>
      <c r="O24" s="56">
        <f>SUM(O23)</f>
        <v>88888</v>
      </c>
      <c r="P24" s="56">
        <f aca="true" t="shared" si="4" ref="P24:W24">SUM(P23)</f>
        <v>0</v>
      </c>
      <c r="Q24" s="56">
        <f t="shared" si="4"/>
        <v>0</v>
      </c>
      <c r="R24" s="56">
        <f t="shared" si="4"/>
        <v>100000</v>
      </c>
      <c r="S24" s="56">
        <f t="shared" si="4"/>
        <v>0</v>
      </c>
      <c r="T24" s="56">
        <f t="shared" si="4"/>
        <v>200000</v>
      </c>
      <c r="U24" s="56">
        <f t="shared" si="4"/>
        <v>388888</v>
      </c>
      <c r="V24" s="56">
        <f t="shared" si="4"/>
        <v>0</v>
      </c>
      <c r="W24" s="57">
        <f t="shared" si="4"/>
        <v>388888</v>
      </c>
      <c r="Z24" s="53" t="s">
        <v>106</v>
      </c>
      <c r="AA24" s="56">
        <f>SUM(AA23)</f>
        <v>88888</v>
      </c>
      <c r="AB24" s="56">
        <f aca="true" t="shared" si="5" ref="AB24:AI24">SUM(AB23)</f>
        <v>0</v>
      </c>
      <c r="AC24" s="56">
        <f t="shared" si="5"/>
        <v>0</v>
      </c>
      <c r="AD24" s="56">
        <f t="shared" si="5"/>
        <v>0</v>
      </c>
      <c r="AE24" s="56">
        <f t="shared" si="5"/>
        <v>0</v>
      </c>
      <c r="AF24" s="56">
        <f t="shared" si="5"/>
        <v>200000</v>
      </c>
      <c r="AG24" s="56">
        <f t="shared" si="5"/>
        <v>288888</v>
      </c>
      <c r="AH24" s="56">
        <f t="shared" si="5"/>
        <v>0</v>
      </c>
      <c r="AI24" s="57">
        <f t="shared" si="5"/>
        <v>288888</v>
      </c>
    </row>
    <row r="25" spans="2:35" ht="13.5" customHeight="1">
      <c r="B25" s="53" t="s">
        <v>107</v>
      </c>
      <c r="C25" s="54"/>
      <c r="D25" s="54"/>
      <c r="E25" s="54"/>
      <c r="F25" s="54"/>
      <c r="G25" s="54"/>
      <c r="H25" s="54"/>
      <c r="I25" s="54"/>
      <c r="J25" s="54"/>
      <c r="K25" s="55"/>
      <c r="N25" s="53" t="s">
        <v>107</v>
      </c>
      <c r="O25" s="54"/>
      <c r="P25" s="54"/>
      <c r="Q25" s="54"/>
      <c r="R25" s="54"/>
      <c r="S25" s="54"/>
      <c r="T25" s="54"/>
      <c r="U25" s="54"/>
      <c r="V25" s="54"/>
      <c r="W25" s="55"/>
      <c r="Z25" s="53" t="s">
        <v>107</v>
      </c>
      <c r="AA25" s="54"/>
      <c r="AB25" s="54"/>
      <c r="AC25" s="54"/>
      <c r="AD25" s="54"/>
      <c r="AE25" s="54"/>
      <c r="AF25" s="54"/>
      <c r="AG25" s="54"/>
      <c r="AH25" s="54"/>
      <c r="AI25" s="55"/>
    </row>
    <row r="26" spans="2:35" ht="13.5" customHeight="1">
      <c r="B26" s="152" t="s">
        <v>220</v>
      </c>
      <c r="C26" s="54"/>
      <c r="D26" s="54"/>
      <c r="E26" s="54"/>
      <c r="F26" s="54"/>
      <c r="G26" s="54"/>
      <c r="H26" s="54"/>
      <c r="I26" s="54">
        <f aca="true" t="shared" si="6" ref="I26:I35">SUM(C26:H26)</f>
        <v>0</v>
      </c>
      <c r="J26" s="54"/>
      <c r="K26" s="55">
        <f aca="true" t="shared" si="7" ref="K26:K35">I26+J26</f>
        <v>0</v>
      </c>
      <c r="N26" s="151" t="s">
        <v>220</v>
      </c>
      <c r="O26" s="54"/>
      <c r="P26" s="54"/>
      <c r="Q26" s="54"/>
      <c r="R26" s="54">
        <v>315000</v>
      </c>
      <c r="S26" s="54"/>
      <c r="T26" s="54"/>
      <c r="U26" s="54">
        <f aca="true" t="shared" si="8" ref="U26:U35">SUM(O26:T26)</f>
        <v>315000</v>
      </c>
      <c r="V26" s="54"/>
      <c r="W26" s="55">
        <f aca="true" t="shared" si="9" ref="W26:W35">U26+V26</f>
        <v>315000</v>
      </c>
      <c r="Z26" s="151" t="s">
        <v>220</v>
      </c>
      <c r="AA26" s="54"/>
      <c r="AB26" s="54"/>
      <c r="AC26" s="54"/>
      <c r="AD26" s="54">
        <v>315000</v>
      </c>
      <c r="AE26" s="54"/>
      <c r="AF26" s="54"/>
      <c r="AG26" s="54">
        <f aca="true" t="shared" si="10" ref="AG26:AG33">SUM(AA26:AF26)</f>
        <v>315000</v>
      </c>
      <c r="AH26" s="54"/>
      <c r="AI26" s="55">
        <f aca="true" t="shared" si="11" ref="AI26:AI33">AG26+AH26</f>
        <v>315000</v>
      </c>
    </row>
    <row r="27" spans="2:35" ht="13.5">
      <c r="B27" s="53" t="s">
        <v>109</v>
      </c>
      <c r="C27" s="54"/>
      <c r="D27" s="54">
        <v>5000</v>
      </c>
      <c r="E27" s="54">
        <v>100000</v>
      </c>
      <c r="F27" s="54">
        <v>20000</v>
      </c>
      <c r="G27" s="54"/>
      <c r="H27" s="54"/>
      <c r="I27" s="54">
        <f t="shared" si="6"/>
        <v>125000</v>
      </c>
      <c r="J27" s="54"/>
      <c r="K27" s="55">
        <f t="shared" si="7"/>
        <v>125000</v>
      </c>
      <c r="N27" s="53" t="s">
        <v>109</v>
      </c>
      <c r="O27" s="54"/>
      <c r="P27" s="54">
        <v>5130</v>
      </c>
      <c r="Q27" s="54">
        <v>42730</v>
      </c>
      <c r="R27" s="54">
        <v>128435</v>
      </c>
      <c r="S27" s="54"/>
      <c r="T27" s="54"/>
      <c r="U27" s="54">
        <f t="shared" si="8"/>
        <v>176295</v>
      </c>
      <c r="V27" s="54">
        <v>9460</v>
      </c>
      <c r="W27" s="55">
        <f t="shared" si="9"/>
        <v>185755</v>
      </c>
      <c r="Z27" s="53" t="s">
        <v>109</v>
      </c>
      <c r="AA27" s="54"/>
      <c r="AB27" s="54">
        <v>5130</v>
      </c>
      <c r="AC27" s="54">
        <v>42730</v>
      </c>
      <c r="AD27" s="54">
        <v>128435</v>
      </c>
      <c r="AE27" s="54"/>
      <c r="AF27" s="54"/>
      <c r="AG27" s="54">
        <f t="shared" si="10"/>
        <v>176295</v>
      </c>
      <c r="AH27" s="54">
        <v>9460</v>
      </c>
      <c r="AI27" s="55">
        <f t="shared" si="11"/>
        <v>185755</v>
      </c>
    </row>
    <row r="28" spans="2:35" ht="13.5">
      <c r="B28" s="53" t="s">
        <v>110</v>
      </c>
      <c r="C28" s="54"/>
      <c r="D28" s="54"/>
      <c r="E28" s="54"/>
      <c r="F28" s="54">
        <v>1000</v>
      </c>
      <c r="G28" s="54"/>
      <c r="H28" s="54"/>
      <c r="I28" s="54">
        <f t="shared" si="6"/>
        <v>1000</v>
      </c>
      <c r="J28" s="54">
        <v>5000</v>
      </c>
      <c r="K28" s="55">
        <f t="shared" si="7"/>
        <v>6000</v>
      </c>
      <c r="N28" s="53" t="s">
        <v>110</v>
      </c>
      <c r="O28" s="54"/>
      <c r="P28" s="54">
        <v>54380</v>
      </c>
      <c r="Q28" s="54"/>
      <c r="R28" s="54"/>
      <c r="S28" s="54"/>
      <c r="T28" s="54"/>
      <c r="U28" s="54">
        <f t="shared" si="8"/>
        <v>54380</v>
      </c>
      <c r="V28" s="54">
        <v>7620</v>
      </c>
      <c r="W28" s="55">
        <f t="shared" si="9"/>
        <v>62000</v>
      </c>
      <c r="Z28" s="53" t="s">
        <v>110</v>
      </c>
      <c r="AA28" s="54"/>
      <c r="AB28" s="54">
        <v>54380</v>
      </c>
      <c r="AC28" s="54"/>
      <c r="AD28" s="54"/>
      <c r="AE28" s="54"/>
      <c r="AF28" s="54"/>
      <c r="AG28" s="54">
        <f t="shared" si="10"/>
        <v>54380</v>
      </c>
      <c r="AH28" s="54">
        <v>7620</v>
      </c>
      <c r="AI28" s="55">
        <f t="shared" si="11"/>
        <v>62000</v>
      </c>
    </row>
    <row r="29" spans="2:35" ht="13.5">
      <c r="B29" s="53" t="s">
        <v>111</v>
      </c>
      <c r="C29" s="54"/>
      <c r="D29" s="54"/>
      <c r="E29" s="54"/>
      <c r="F29" s="54">
        <v>9000</v>
      </c>
      <c r="G29" s="54">
        <v>50000</v>
      </c>
      <c r="H29" s="54"/>
      <c r="I29" s="54">
        <f t="shared" si="6"/>
        <v>59000</v>
      </c>
      <c r="J29" s="54">
        <v>50000</v>
      </c>
      <c r="K29" s="55">
        <f t="shared" si="7"/>
        <v>109000</v>
      </c>
      <c r="N29" s="53" t="s">
        <v>111</v>
      </c>
      <c r="O29" s="54"/>
      <c r="P29" s="54"/>
      <c r="Q29" s="54"/>
      <c r="R29" s="54">
        <v>18411</v>
      </c>
      <c r="S29" s="54"/>
      <c r="T29" s="54"/>
      <c r="U29" s="54">
        <f t="shared" si="8"/>
        <v>18411</v>
      </c>
      <c r="V29" s="54">
        <v>123478</v>
      </c>
      <c r="W29" s="55">
        <f t="shared" si="9"/>
        <v>141889</v>
      </c>
      <c r="Z29" s="53" t="s">
        <v>111</v>
      </c>
      <c r="AA29" s="54"/>
      <c r="AB29" s="54"/>
      <c r="AC29" s="54"/>
      <c r="AD29" s="54">
        <v>18411</v>
      </c>
      <c r="AE29" s="54"/>
      <c r="AF29" s="54"/>
      <c r="AG29" s="54">
        <f t="shared" si="10"/>
        <v>18411</v>
      </c>
      <c r="AH29" s="54">
        <v>123478</v>
      </c>
      <c r="AI29" s="55">
        <f t="shared" si="11"/>
        <v>141889</v>
      </c>
    </row>
    <row r="30" spans="2:35" ht="13.5">
      <c r="B30" s="53" t="s">
        <v>112</v>
      </c>
      <c r="C30" s="54">
        <v>10000</v>
      </c>
      <c r="D30" s="54"/>
      <c r="E30" s="54"/>
      <c r="F30" s="54"/>
      <c r="G30" s="54"/>
      <c r="H30" s="54"/>
      <c r="I30" s="54">
        <f t="shared" si="6"/>
        <v>10000</v>
      </c>
      <c r="J30" s="54">
        <v>40000</v>
      </c>
      <c r="K30" s="55">
        <f t="shared" si="7"/>
        <v>50000</v>
      </c>
      <c r="N30" s="53" t="s">
        <v>112</v>
      </c>
      <c r="O30" s="54">
        <v>0</v>
      </c>
      <c r="P30" s="54"/>
      <c r="Q30" s="54"/>
      <c r="R30" s="54"/>
      <c r="S30" s="54"/>
      <c r="T30" s="54"/>
      <c r="U30" s="54">
        <f t="shared" si="8"/>
        <v>0</v>
      </c>
      <c r="V30" s="54">
        <v>0</v>
      </c>
      <c r="W30" s="55">
        <f t="shared" si="9"/>
        <v>0</v>
      </c>
      <c r="Z30" s="53" t="s">
        <v>112</v>
      </c>
      <c r="AA30" s="54">
        <v>0</v>
      </c>
      <c r="AB30" s="54"/>
      <c r="AC30" s="54"/>
      <c r="AD30" s="54"/>
      <c r="AE30" s="54"/>
      <c r="AF30" s="54"/>
      <c r="AG30" s="54">
        <f t="shared" si="10"/>
        <v>0</v>
      </c>
      <c r="AH30" s="54">
        <v>0</v>
      </c>
      <c r="AI30" s="55">
        <f t="shared" si="11"/>
        <v>0</v>
      </c>
    </row>
    <row r="31" spans="2:35" ht="13.5">
      <c r="B31" s="53" t="s">
        <v>113</v>
      </c>
      <c r="C31" s="54"/>
      <c r="D31" s="54"/>
      <c r="E31" s="54"/>
      <c r="F31" s="54"/>
      <c r="G31" s="54"/>
      <c r="H31" s="54"/>
      <c r="I31" s="54">
        <f t="shared" si="6"/>
        <v>0</v>
      </c>
      <c r="J31" s="54">
        <v>1000</v>
      </c>
      <c r="K31" s="55">
        <f t="shared" si="7"/>
        <v>1000</v>
      </c>
      <c r="N31" s="53" t="s">
        <v>113</v>
      </c>
      <c r="O31" s="54"/>
      <c r="P31" s="54"/>
      <c r="Q31" s="54"/>
      <c r="R31" s="54"/>
      <c r="S31" s="54"/>
      <c r="T31" s="54"/>
      <c r="U31" s="54">
        <f t="shared" si="8"/>
        <v>0</v>
      </c>
      <c r="V31" s="54">
        <v>1160</v>
      </c>
      <c r="W31" s="55">
        <f t="shared" si="9"/>
        <v>1160</v>
      </c>
      <c r="Z31" s="53" t="s">
        <v>113</v>
      </c>
      <c r="AA31" s="54"/>
      <c r="AB31" s="54"/>
      <c r="AC31" s="54"/>
      <c r="AD31" s="54"/>
      <c r="AE31" s="54"/>
      <c r="AF31" s="54"/>
      <c r="AG31" s="54">
        <f t="shared" si="10"/>
        <v>0</v>
      </c>
      <c r="AH31" s="54">
        <v>1160</v>
      </c>
      <c r="AI31" s="55">
        <f t="shared" si="11"/>
        <v>1160</v>
      </c>
    </row>
    <row r="32" spans="2:35" ht="13.5">
      <c r="B32" s="53" t="s">
        <v>114</v>
      </c>
      <c r="C32" s="54"/>
      <c r="D32" s="54"/>
      <c r="E32" s="54"/>
      <c r="F32" s="54">
        <v>1180000</v>
      </c>
      <c r="G32" s="54"/>
      <c r="H32" s="54"/>
      <c r="I32" s="54">
        <f t="shared" si="6"/>
        <v>1180000</v>
      </c>
      <c r="J32" s="54">
        <v>1205000</v>
      </c>
      <c r="K32" s="55">
        <f t="shared" si="7"/>
        <v>2385000</v>
      </c>
      <c r="N32" s="53" t="s">
        <v>114</v>
      </c>
      <c r="O32" s="54"/>
      <c r="P32" s="54">
        <v>420</v>
      </c>
      <c r="Q32" s="54"/>
      <c r="R32" s="54">
        <v>1499895</v>
      </c>
      <c r="S32" s="54"/>
      <c r="T32" s="54"/>
      <c r="U32" s="54">
        <f t="shared" si="8"/>
        <v>1500315</v>
      </c>
      <c r="V32" s="54">
        <v>1325417</v>
      </c>
      <c r="W32" s="55">
        <f t="shared" si="9"/>
        <v>2825732</v>
      </c>
      <c r="Z32" s="53" t="s">
        <v>114</v>
      </c>
      <c r="AA32" s="54"/>
      <c r="AB32" s="54">
        <v>420</v>
      </c>
      <c r="AC32" s="54"/>
      <c r="AD32" s="54">
        <v>1499895</v>
      </c>
      <c r="AE32" s="54"/>
      <c r="AF32" s="54"/>
      <c r="AG32" s="54">
        <f t="shared" si="10"/>
        <v>1500315</v>
      </c>
      <c r="AH32" s="54">
        <v>1325417</v>
      </c>
      <c r="AI32" s="55">
        <f t="shared" si="11"/>
        <v>2825732</v>
      </c>
    </row>
    <row r="33" spans="2:35" ht="13.5">
      <c r="B33" s="151" t="s">
        <v>221</v>
      </c>
      <c r="C33" s="54"/>
      <c r="D33" s="54"/>
      <c r="E33" s="54"/>
      <c r="F33" s="54"/>
      <c r="G33" s="54"/>
      <c r="H33" s="54"/>
      <c r="I33" s="54"/>
      <c r="J33" s="54"/>
      <c r="K33" s="55"/>
      <c r="N33" s="151" t="s">
        <v>221</v>
      </c>
      <c r="O33" s="54"/>
      <c r="P33" s="54"/>
      <c r="Q33" s="54"/>
      <c r="R33" s="54">
        <v>18900</v>
      </c>
      <c r="S33" s="54"/>
      <c r="T33" s="54"/>
      <c r="U33" s="54">
        <f t="shared" si="8"/>
        <v>18900</v>
      </c>
      <c r="V33" s="54"/>
      <c r="W33" s="55">
        <f t="shared" si="9"/>
        <v>18900</v>
      </c>
      <c r="Z33" s="151" t="s">
        <v>221</v>
      </c>
      <c r="AA33" s="54"/>
      <c r="AB33" s="54"/>
      <c r="AC33" s="54"/>
      <c r="AD33" s="54">
        <v>18900</v>
      </c>
      <c r="AE33" s="54"/>
      <c r="AF33" s="54"/>
      <c r="AG33" s="54">
        <f t="shared" si="10"/>
        <v>18900</v>
      </c>
      <c r="AH33" s="54"/>
      <c r="AI33" s="55">
        <f t="shared" si="11"/>
        <v>18900</v>
      </c>
    </row>
    <row r="34" spans="2:35" ht="13.5">
      <c r="B34" s="53" t="s">
        <v>115</v>
      </c>
      <c r="C34" s="54"/>
      <c r="D34" s="54"/>
      <c r="E34" s="54"/>
      <c r="F34" s="54"/>
      <c r="G34" s="54"/>
      <c r="H34" s="54"/>
      <c r="I34" s="54">
        <f t="shared" si="6"/>
        <v>0</v>
      </c>
      <c r="J34" s="54">
        <v>1000</v>
      </c>
      <c r="K34" s="55">
        <f t="shared" si="7"/>
        <v>1000</v>
      </c>
      <c r="N34" s="53" t="s">
        <v>115</v>
      </c>
      <c r="O34" s="54"/>
      <c r="P34" s="54"/>
      <c r="Q34" s="54"/>
      <c r="R34" s="54"/>
      <c r="S34" s="54"/>
      <c r="T34" s="54"/>
      <c r="U34" s="54">
        <f t="shared" si="8"/>
        <v>0</v>
      </c>
      <c r="V34" s="54">
        <v>99</v>
      </c>
      <c r="W34" s="55">
        <f t="shared" si="9"/>
        <v>99</v>
      </c>
      <c r="Z34" s="53" t="s">
        <v>115</v>
      </c>
      <c r="AA34" s="54"/>
      <c r="AB34" s="54"/>
      <c r="AC34" s="54"/>
      <c r="AD34" s="54"/>
      <c r="AE34" s="54"/>
      <c r="AF34" s="54"/>
      <c r="AG34" s="54">
        <f>SUM(AA34:AF34)</f>
        <v>0</v>
      </c>
      <c r="AH34" s="54">
        <v>219</v>
      </c>
      <c r="AI34" s="55">
        <f>AG34+AH34</f>
        <v>219</v>
      </c>
    </row>
    <row r="35" spans="2:35" ht="13.5">
      <c r="B35" s="53" t="s">
        <v>116</v>
      </c>
      <c r="C35" s="58"/>
      <c r="D35" s="58"/>
      <c r="E35" s="58"/>
      <c r="F35" s="58"/>
      <c r="G35" s="58"/>
      <c r="H35" s="58"/>
      <c r="I35" s="58">
        <f t="shared" si="6"/>
        <v>0</v>
      </c>
      <c r="J35" s="59">
        <f>G49</f>
        <v>852635</v>
      </c>
      <c r="K35" s="55">
        <f t="shared" si="7"/>
        <v>852635</v>
      </c>
      <c r="N35" s="53" t="s">
        <v>116</v>
      </c>
      <c r="O35" s="58"/>
      <c r="P35" s="58"/>
      <c r="Q35" s="58"/>
      <c r="R35" s="58"/>
      <c r="S35" s="58"/>
      <c r="T35" s="58"/>
      <c r="U35" s="58">
        <f t="shared" si="8"/>
        <v>0</v>
      </c>
      <c r="V35" s="59">
        <v>486255</v>
      </c>
      <c r="W35" s="55">
        <f t="shared" si="9"/>
        <v>486255</v>
      </c>
      <c r="Z35" s="53" t="s">
        <v>116</v>
      </c>
      <c r="AA35" s="58"/>
      <c r="AB35" s="58"/>
      <c r="AC35" s="58"/>
      <c r="AD35" s="58"/>
      <c r="AE35" s="58"/>
      <c r="AF35" s="58"/>
      <c r="AG35" s="58">
        <f>SUM(AA35:AF35)</f>
        <v>0</v>
      </c>
      <c r="AH35" s="59">
        <v>563063</v>
      </c>
      <c r="AI35" s="55">
        <f>AG35+AH35</f>
        <v>563063</v>
      </c>
    </row>
    <row r="36" spans="2:35" ht="13.5">
      <c r="B36" s="60" t="s">
        <v>117</v>
      </c>
      <c r="C36" s="61">
        <f>SUM(C26:C35)</f>
        <v>10000</v>
      </c>
      <c r="D36" s="61">
        <f aca="true" t="shared" si="12" ref="D36:K36">SUM(D26:D35)</f>
        <v>5000</v>
      </c>
      <c r="E36" s="61">
        <f t="shared" si="12"/>
        <v>100000</v>
      </c>
      <c r="F36" s="61">
        <f t="shared" si="12"/>
        <v>1210000</v>
      </c>
      <c r="G36" s="61">
        <f t="shared" si="12"/>
        <v>50000</v>
      </c>
      <c r="H36" s="61">
        <f t="shared" si="12"/>
        <v>0</v>
      </c>
      <c r="I36" s="61">
        <f t="shared" si="12"/>
        <v>1375000</v>
      </c>
      <c r="J36" s="61">
        <f t="shared" si="12"/>
        <v>2154635</v>
      </c>
      <c r="K36" s="57">
        <f t="shared" si="12"/>
        <v>3529635</v>
      </c>
      <c r="N36" s="60" t="s">
        <v>117</v>
      </c>
      <c r="O36" s="61">
        <f>SUM(O26:O35)</f>
        <v>0</v>
      </c>
      <c r="P36" s="61">
        <f aca="true" t="shared" si="13" ref="P36:W36">SUM(P26:P35)</f>
        <v>59930</v>
      </c>
      <c r="Q36" s="61">
        <f t="shared" si="13"/>
        <v>42730</v>
      </c>
      <c r="R36" s="61">
        <f t="shared" si="13"/>
        <v>1980641</v>
      </c>
      <c r="S36" s="61">
        <f t="shared" si="13"/>
        <v>0</v>
      </c>
      <c r="T36" s="61">
        <f t="shared" si="13"/>
        <v>0</v>
      </c>
      <c r="U36" s="61">
        <f t="shared" si="13"/>
        <v>2083301</v>
      </c>
      <c r="V36" s="61">
        <f t="shared" si="13"/>
        <v>1953489</v>
      </c>
      <c r="W36" s="57">
        <f t="shared" si="13"/>
        <v>4036790</v>
      </c>
      <c r="Z36" s="60" t="s">
        <v>117</v>
      </c>
      <c r="AA36" s="61">
        <f>SUM(AA26:AA35)</f>
        <v>0</v>
      </c>
      <c r="AB36" s="61">
        <f aca="true" t="shared" si="14" ref="AB36:AI36">SUM(AB26:AB35)</f>
        <v>59930</v>
      </c>
      <c r="AC36" s="61">
        <f t="shared" si="14"/>
        <v>42730</v>
      </c>
      <c r="AD36" s="61">
        <f t="shared" si="14"/>
        <v>1980641</v>
      </c>
      <c r="AE36" s="61">
        <f t="shared" si="14"/>
        <v>0</v>
      </c>
      <c r="AF36" s="61">
        <f t="shared" si="14"/>
        <v>0</v>
      </c>
      <c r="AG36" s="61">
        <f t="shared" si="14"/>
        <v>2083301</v>
      </c>
      <c r="AH36" s="61">
        <f t="shared" si="14"/>
        <v>2030417</v>
      </c>
      <c r="AI36" s="57">
        <f t="shared" si="14"/>
        <v>4113718</v>
      </c>
    </row>
    <row r="37" spans="2:35" ht="14.25" thickBot="1">
      <c r="B37" s="53" t="s">
        <v>118</v>
      </c>
      <c r="C37" s="62">
        <f>C24+C36</f>
        <v>100000</v>
      </c>
      <c r="D37" s="62">
        <f aca="true" t="shared" si="15" ref="D37:K37">D24+D36</f>
        <v>5000</v>
      </c>
      <c r="E37" s="62">
        <f t="shared" si="15"/>
        <v>100000</v>
      </c>
      <c r="F37" s="62">
        <f t="shared" si="15"/>
        <v>1310000</v>
      </c>
      <c r="G37" s="62">
        <f t="shared" si="15"/>
        <v>100000</v>
      </c>
      <c r="H37" s="62">
        <f t="shared" si="15"/>
        <v>2000000</v>
      </c>
      <c r="I37" s="62">
        <f t="shared" si="15"/>
        <v>3615000</v>
      </c>
      <c r="J37" s="62">
        <f t="shared" si="15"/>
        <v>2154635</v>
      </c>
      <c r="K37" s="63">
        <f t="shared" si="15"/>
        <v>5769635</v>
      </c>
      <c r="N37" s="53" t="s">
        <v>118</v>
      </c>
      <c r="O37" s="62">
        <f>O24+O36</f>
        <v>88888</v>
      </c>
      <c r="P37" s="62">
        <f aca="true" t="shared" si="16" ref="P37:W37">P24+P36</f>
        <v>59930</v>
      </c>
      <c r="Q37" s="62">
        <f t="shared" si="16"/>
        <v>42730</v>
      </c>
      <c r="R37" s="62">
        <f t="shared" si="16"/>
        <v>2080641</v>
      </c>
      <c r="S37" s="62">
        <f t="shared" si="16"/>
        <v>0</v>
      </c>
      <c r="T37" s="62">
        <f t="shared" si="16"/>
        <v>200000</v>
      </c>
      <c r="U37" s="62">
        <f t="shared" si="16"/>
        <v>2472189</v>
      </c>
      <c r="V37" s="62">
        <f t="shared" si="16"/>
        <v>1953489</v>
      </c>
      <c r="W37" s="63">
        <f t="shared" si="16"/>
        <v>4425678</v>
      </c>
      <c r="Z37" s="53" t="s">
        <v>118</v>
      </c>
      <c r="AA37" s="61">
        <f>AA24+AA36</f>
        <v>88888</v>
      </c>
      <c r="AB37" s="61">
        <f aca="true" t="shared" si="17" ref="AB37:AI37">AB24+AB36</f>
        <v>59930</v>
      </c>
      <c r="AC37" s="61">
        <f t="shared" si="17"/>
        <v>42730</v>
      </c>
      <c r="AD37" s="61">
        <f t="shared" si="17"/>
        <v>1980641</v>
      </c>
      <c r="AE37" s="61">
        <f t="shared" si="17"/>
        <v>0</v>
      </c>
      <c r="AF37" s="61">
        <f t="shared" si="17"/>
        <v>200000</v>
      </c>
      <c r="AG37" s="61">
        <f t="shared" si="17"/>
        <v>2372189</v>
      </c>
      <c r="AH37" s="61">
        <f t="shared" si="17"/>
        <v>2030417</v>
      </c>
      <c r="AI37" s="57">
        <f t="shared" si="17"/>
        <v>4402606</v>
      </c>
    </row>
    <row r="38" spans="2:35" ht="15" thickBot="1" thickTop="1">
      <c r="B38" s="64" t="s">
        <v>80</v>
      </c>
      <c r="C38" s="65">
        <f>C21-C37</f>
        <v>-100000</v>
      </c>
      <c r="D38" s="65">
        <f aca="true" t="shared" si="18" ref="D38:J38">D21-D37</f>
        <v>-5000</v>
      </c>
      <c r="E38" s="65">
        <f t="shared" si="18"/>
        <v>-100000</v>
      </c>
      <c r="F38" s="65">
        <f t="shared" si="18"/>
        <v>-1310000</v>
      </c>
      <c r="G38" s="65">
        <f t="shared" si="18"/>
        <v>-100000</v>
      </c>
      <c r="H38" s="65">
        <f t="shared" si="18"/>
        <v>-2000000</v>
      </c>
      <c r="I38" s="65">
        <f t="shared" si="18"/>
        <v>-3615000</v>
      </c>
      <c r="J38" s="65">
        <f t="shared" si="18"/>
        <v>4350365</v>
      </c>
      <c r="K38" s="66">
        <f>I38+J38</f>
        <v>735365</v>
      </c>
      <c r="N38" s="64" t="s">
        <v>80</v>
      </c>
      <c r="O38" s="65">
        <f>O21-O37</f>
        <v>-88888</v>
      </c>
      <c r="P38" s="65">
        <f aca="true" t="shared" si="19" ref="P38:V38">P21-P37</f>
        <v>-59930</v>
      </c>
      <c r="Q38" s="65">
        <f t="shared" si="19"/>
        <v>-42730</v>
      </c>
      <c r="R38" s="65">
        <f t="shared" si="19"/>
        <v>-2080641</v>
      </c>
      <c r="S38" s="65">
        <f t="shared" si="19"/>
        <v>0</v>
      </c>
      <c r="T38" s="65">
        <f t="shared" si="19"/>
        <v>-200000</v>
      </c>
      <c r="U38" s="65">
        <f t="shared" si="19"/>
        <v>-2472189</v>
      </c>
      <c r="V38" s="65">
        <f t="shared" si="19"/>
        <v>1351511</v>
      </c>
      <c r="W38" s="66">
        <f>U38+V38</f>
        <v>-1120678</v>
      </c>
      <c r="Z38" s="53" t="s">
        <v>80</v>
      </c>
      <c r="AA38" s="61">
        <f>AA21-AA37</f>
        <v>-88888</v>
      </c>
      <c r="AB38" s="61">
        <f aca="true" t="shared" si="20" ref="AB38:AH38">AB21-AB37</f>
        <v>-59930</v>
      </c>
      <c r="AC38" s="61">
        <f t="shared" si="20"/>
        <v>-42730</v>
      </c>
      <c r="AD38" s="61">
        <f t="shared" si="20"/>
        <v>-1980641</v>
      </c>
      <c r="AE38" s="61">
        <f t="shared" si="20"/>
        <v>0</v>
      </c>
      <c r="AF38" s="61">
        <f t="shared" si="20"/>
        <v>-200000</v>
      </c>
      <c r="AG38" s="61">
        <f t="shared" si="20"/>
        <v>-2372189</v>
      </c>
      <c r="AH38" s="61">
        <f t="shared" si="20"/>
        <v>1274583</v>
      </c>
      <c r="AI38" s="57">
        <f>AG38+AH38</f>
        <v>-1097606</v>
      </c>
    </row>
    <row r="39" spans="2:35" ht="14.25" thickTop="1">
      <c r="B39" s="46"/>
      <c r="C39" s="190"/>
      <c r="D39" s="190"/>
      <c r="E39" s="190"/>
      <c r="F39" s="190"/>
      <c r="G39" s="190"/>
      <c r="H39" s="190"/>
      <c r="I39" s="190"/>
      <c r="J39" s="190"/>
      <c r="K39" s="110"/>
      <c r="M39" s="46"/>
      <c r="N39" s="193"/>
      <c r="O39" s="194"/>
      <c r="P39" s="194"/>
      <c r="Q39" s="194"/>
      <c r="R39" s="194"/>
      <c r="S39" s="194"/>
      <c r="T39" s="194"/>
      <c r="U39" s="194"/>
      <c r="V39" s="194"/>
      <c r="W39" s="195"/>
      <c r="Z39" s="151" t="s">
        <v>227</v>
      </c>
      <c r="AA39" s="61">
        <v>-100000</v>
      </c>
      <c r="AB39" s="61">
        <v>-5000</v>
      </c>
      <c r="AC39" s="61">
        <v>-100000</v>
      </c>
      <c r="AD39" s="61">
        <v>-1310000</v>
      </c>
      <c r="AE39" s="61">
        <v>-100000</v>
      </c>
      <c r="AF39" s="61">
        <v>-2000000</v>
      </c>
      <c r="AG39" s="61">
        <v>-3615000</v>
      </c>
      <c r="AH39" s="61">
        <v>4350365</v>
      </c>
      <c r="AI39" s="57">
        <v>735365</v>
      </c>
    </row>
    <row r="40" spans="2:35" ht="14.25" thickBot="1">
      <c r="B40" s="46"/>
      <c r="C40" s="190"/>
      <c r="D40" s="190"/>
      <c r="E40" s="190"/>
      <c r="F40" s="190"/>
      <c r="G40" s="190"/>
      <c r="H40" s="190"/>
      <c r="I40" s="190"/>
      <c r="J40" s="190"/>
      <c r="K40" s="110"/>
      <c r="M40" s="46"/>
      <c r="N40" s="192"/>
      <c r="O40" s="190"/>
      <c r="P40" s="190"/>
      <c r="Q40" s="190"/>
      <c r="R40" s="190"/>
      <c r="S40" s="190"/>
      <c r="T40" s="190"/>
      <c r="U40" s="190"/>
      <c r="V40" s="190"/>
      <c r="W40" s="110"/>
      <c r="Z40" s="191" t="s">
        <v>228</v>
      </c>
      <c r="AA40" s="62">
        <f aca="true" t="shared" si="21" ref="AA40:AI40">AA38-AA39</f>
        <v>11112</v>
      </c>
      <c r="AB40" s="62">
        <f t="shared" si="21"/>
        <v>-54930</v>
      </c>
      <c r="AC40" s="62">
        <f t="shared" si="21"/>
        <v>57270</v>
      </c>
      <c r="AD40" s="62">
        <f t="shared" si="21"/>
        <v>-670641</v>
      </c>
      <c r="AE40" s="62">
        <f t="shared" si="21"/>
        <v>100000</v>
      </c>
      <c r="AF40" s="62">
        <f t="shared" si="21"/>
        <v>1800000</v>
      </c>
      <c r="AG40" s="62">
        <f t="shared" si="21"/>
        <v>1242811</v>
      </c>
      <c r="AH40" s="62">
        <f t="shared" si="21"/>
        <v>-3075782</v>
      </c>
      <c r="AI40" s="63">
        <f t="shared" si="21"/>
        <v>-1832971</v>
      </c>
    </row>
    <row r="41" ht="14.25" thickTop="1"/>
    <row r="42" spans="1:26" ht="14.25">
      <c r="A42" s="47" t="s">
        <v>119</v>
      </c>
      <c r="B42" s="47"/>
      <c r="M42" s="47" t="s">
        <v>119</v>
      </c>
      <c r="N42" s="47"/>
      <c r="Y42" s="47" t="s">
        <v>119</v>
      </c>
      <c r="Z42" s="47"/>
    </row>
    <row r="43" ht="14.25" thickBot="1"/>
    <row r="44" spans="2:35" ht="36.75" customHeight="1" thickTop="1">
      <c r="B44" s="48" t="s">
        <v>96</v>
      </c>
      <c r="C44" s="67" t="s">
        <v>120</v>
      </c>
      <c r="D44" s="68" t="s">
        <v>121</v>
      </c>
      <c r="E44" s="68" t="s">
        <v>122</v>
      </c>
      <c r="F44" s="67" t="s">
        <v>123</v>
      </c>
      <c r="G44" s="67" t="s">
        <v>124</v>
      </c>
      <c r="H44" s="69" t="s">
        <v>125</v>
      </c>
      <c r="I44" s="109"/>
      <c r="J44" s="70"/>
      <c r="K44" s="70"/>
      <c r="N44" s="48" t="s">
        <v>96</v>
      </c>
      <c r="O44" s="67" t="s">
        <v>120</v>
      </c>
      <c r="P44" s="68" t="s">
        <v>121</v>
      </c>
      <c r="Q44" s="68" t="s">
        <v>122</v>
      </c>
      <c r="R44" s="67" t="s">
        <v>123</v>
      </c>
      <c r="S44" s="67" t="s">
        <v>124</v>
      </c>
      <c r="T44" s="69" t="s">
        <v>125</v>
      </c>
      <c r="U44" s="109"/>
      <c r="V44" s="70"/>
      <c r="W44" s="70"/>
      <c r="Z44" s="48" t="s">
        <v>96</v>
      </c>
      <c r="AA44" s="67" t="s">
        <v>120</v>
      </c>
      <c r="AB44" s="68" t="s">
        <v>121</v>
      </c>
      <c r="AC44" s="68" t="s">
        <v>122</v>
      </c>
      <c r="AD44" s="67" t="s">
        <v>123</v>
      </c>
      <c r="AE44" s="67" t="s">
        <v>124</v>
      </c>
      <c r="AF44" s="69" t="s">
        <v>125</v>
      </c>
      <c r="AG44" s="109"/>
      <c r="AH44" s="70"/>
      <c r="AI44" s="70"/>
    </row>
    <row r="45" spans="2:33" ht="13.5">
      <c r="B45" s="53" t="s">
        <v>126</v>
      </c>
      <c r="C45" s="58"/>
      <c r="D45" s="58"/>
      <c r="E45" s="58"/>
      <c r="F45" s="58"/>
      <c r="G45" s="58"/>
      <c r="H45" s="71"/>
      <c r="I45" s="46"/>
      <c r="N45" s="53" t="s">
        <v>126</v>
      </c>
      <c r="O45" s="58"/>
      <c r="P45" s="58"/>
      <c r="Q45" s="58"/>
      <c r="R45" s="58"/>
      <c r="S45" s="58"/>
      <c r="T45" s="71"/>
      <c r="U45" s="46"/>
      <c r="Z45" s="53" t="s">
        <v>126</v>
      </c>
      <c r="AA45" s="58"/>
      <c r="AB45" s="58"/>
      <c r="AC45" s="58"/>
      <c r="AD45" s="58"/>
      <c r="AE45" s="58"/>
      <c r="AF45" s="71"/>
      <c r="AG45" s="46"/>
    </row>
    <row r="46" spans="2:33" ht="13.5">
      <c r="B46" s="53" t="s">
        <v>127</v>
      </c>
      <c r="C46" s="54">
        <v>36750</v>
      </c>
      <c r="D46" s="54">
        <v>400000</v>
      </c>
      <c r="E46" s="54">
        <v>0</v>
      </c>
      <c r="F46" s="54">
        <f>C46+D46-E46</f>
        <v>436750</v>
      </c>
      <c r="G46" s="54">
        <f>F46*0.5</f>
        <v>218375</v>
      </c>
      <c r="H46" s="55">
        <f>F46-G46</f>
        <v>218375</v>
      </c>
      <c r="I46" s="110"/>
      <c r="N46" s="53" t="s">
        <v>127</v>
      </c>
      <c r="O46" s="54">
        <v>36750</v>
      </c>
      <c r="P46" s="54">
        <v>573615</v>
      </c>
      <c r="Q46" s="54">
        <v>0</v>
      </c>
      <c r="R46" s="54">
        <f>O46+P46-Q46</f>
        <v>610365</v>
      </c>
      <c r="S46" s="54">
        <f>R46-T46</f>
        <v>228375</v>
      </c>
      <c r="T46" s="55">
        <v>381990</v>
      </c>
      <c r="U46" s="110"/>
      <c r="Z46" s="53" t="s">
        <v>127</v>
      </c>
      <c r="AA46" s="54">
        <v>36750</v>
      </c>
      <c r="AB46" s="54">
        <v>573615</v>
      </c>
      <c r="AC46" s="54">
        <v>0</v>
      </c>
      <c r="AD46" s="54">
        <f>AA46+AB46-AC46</f>
        <v>610365</v>
      </c>
      <c r="AE46" s="54">
        <v>305183</v>
      </c>
      <c r="AF46" s="55">
        <f>AD46-AE46</f>
        <v>305182</v>
      </c>
      <c r="AG46" s="110"/>
    </row>
    <row r="47" spans="2:33" ht="13.5">
      <c r="B47" s="53" t="s">
        <v>128</v>
      </c>
      <c r="C47" s="54"/>
      <c r="D47" s="54"/>
      <c r="E47" s="54"/>
      <c r="F47" s="54"/>
      <c r="G47" s="54"/>
      <c r="H47" s="55"/>
      <c r="I47" s="110"/>
      <c r="N47" s="53" t="s">
        <v>128</v>
      </c>
      <c r="O47" s="54"/>
      <c r="P47" s="54"/>
      <c r="Q47" s="54"/>
      <c r="R47" s="54"/>
      <c r="S47" s="54"/>
      <c r="T47" s="55"/>
      <c r="U47" s="110"/>
      <c r="Z47" s="53" t="s">
        <v>128</v>
      </c>
      <c r="AA47" s="54"/>
      <c r="AB47" s="54"/>
      <c r="AC47" s="54"/>
      <c r="AD47" s="54"/>
      <c r="AE47" s="54"/>
      <c r="AF47" s="55"/>
      <c r="AG47" s="110"/>
    </row>
    <row r="48" spans="2:33" ht="13.5">
      <c r="B48" s="53" t="s">
        <v>142</v>
      </c>
      <c r="C48" s="54">
        <v>23520</v>
      </c>
      <c r="D48" s="54">
        <v>1245000</v>
      </c>
      <c r="E48" s="54">
        <v>0</v>
      </c>
      <c r="F48" s="54">
        <f>C48+D48-E48</f>
        <v>1268520</v>
      </c>
      <c r="G48" s="54">
        <f>F48*0.5</f>
        <v>634260</v>
      </c>
      <c r="H48" s="55">
        <f>F48-G48</f>
        <v>634260</v>
      </c>
      <c r="I48" s="110"/>
      <c r="N48" s="53" t="s">
        <v>142</v>
      </c>
      <c r="O48" s="54">
        <v>23520</v>
      </c>
      <c r="P48" s="54">
        <v>1260000</v>
      </c>
      <c r="Q48" s="54">
        <v>0</v>
      </c>
      <c r="R48" s="54">
        <f>O48+P48-Q48</f>
        <v>1283520</v>
      </c>
      <c r="S48" s="54">
        <f>R48-T48</f>
        <v>257880</v>
      </c>
      <c r="T48" s="55">
        <v>1025640</v>
      </c>
      <c r="U48" s="110"/>
      <c r="Z48" s="53" t="s">
        <v>142</v>
      </c>
      <c r="AA48" s="54">
        <v>23520</v>
      </c>
      <c r="AB48" s="54">
        <v>1260000</v>
      </c>
      <c r="AC48" s="54">
        <v>0</v>
      </c>
      <c r="AD48" s="54">
        <f>AA48+AB48-AC48</f>
        <v>1283520</v>
      </c>
      <c r="AE48" s="54">
        <v>257880</v>
      </c>
      <c r="AF48" s="55">
        <f>AD48-AE48</f>
        <v>1025640</v>
      </c>
      <c r="AG48" s="110"/>
    </row>
    <row r="49" spans="2:33" ht="14.25" thickBot="1">
      <c r="B49" s="72" t="s">
        <v>54</v>
      </c>
      <c r="C49" s="73">
        <f aca="true" t="shared" si="22" ref="C49:H49">C46+C48</f>
        <v>60270</v>
      </c>
      <c r="D49" s="73">
        <f t="shared" si="22"/>
        <v>1645000</v>
      </c>
      <c r="E49" s="73">
        <f t="shared" si="22"/>
        <v>0</v>
      </c>
      <c r="F49" s="73">
        <f t="shared" si="22"/>
        <v>1705270</v>
      </c>
      <c r="G49" s="73">
        <f t="shared" si="22"/>
        <v>852635</v>
      </c>
      <c r="H49" s="63">
        <f t="shared" si="22"/>
        <v>852635</v>
      </c>
      <c r="I49" s="110"/>
      <c r="N49" s="72" t="s">
        <v>54</v>
      </c>
      <c r="O49" s="73">
        <f aca="true" t="shared" si="23" ref="O49:T49">O46+O48</f>
        <v>60270</v>
      </c>
      <c r="P49" s="73">
        <f t="shared" si="23"/>
        <v>1833615</v>
      </c>
      <c r="Q49" s="73">
        <f t="shared" si="23"/>
        <v>0</v>
      </c>
      <c r="R49" s="73">
        <f t="shared" si="23"/>
        <v>1893885</v>
      </c>
      <c r="S49" s="73">
        <f t="shared" si="23"/>
        <v>486255</v>
      </c>
      <c r="T49" s="63">
        <f t="shared" si="23"/>
        <v>1407630</v>
      </c>
      <c r="U49" s="110"/>
      <c r="Z49" s="196" t="s">
        <v>54</v>
      </c>
      <c r="AA49" s="56">
        <f aca="true" t="shared" si="24" ref="AA49:AF49">AA46+AA48</f>
        <v>60270</v>
      </c>
      <c r="AB49" s="56">
        <f t="shared" si="24"/>
        <v>1833615</v>
      </c>
      <c r="AC49" s="56">
        <f t="shared" si="24"/>
        <v>0</v>
      </c>
      <c r="AD49" s="56">
        <f t="shared" si="24"/>
        <v>1893885</v>
      </c>
      <c r="AE49" s="56">
        <f t="shared" si="24"/>
        <v>563063</v>
      </c>
      <c r="AF49" s="57">
        <f t="shared" si="24"/>
        <v>1330822</v>
      </c>
      <c r="AG49" s="110"/>
    </row>
    <row r="50" spans="3:33" ht="14.25" thickTop="1">
      <c r="C50" s="74"/>
      <c r="D50" s="74"/>
      <c r="E50" s="74"/>
      <c r="F50" s="74"/>
      <c r="G50" s="74"/>
      <c r="H50" s="74"/>
      <c r="I50" s="74"/>
      <c r="O50" s="74"/>
      <c r="P50" s="74"/>
      <c r="Q50" s="74"/>
      <c r="R50" s="74"/>
      <c r="S50" s="74"/>
      <c r="T50" s="74"/>
      <c r="U50" s="74"/>
      <c r="Z50" s="197" t="s">
        <v>225</v>
      </c>
      <c r="AA50" s="56">
        <v>60270</v>
      </c>
      <c r="AB50" s="56">
        <v>1645000</v>
      </c>
      <c r="AC50" s="56">
        <v>0</v>
      </c>
      <c r="AD50" s="56">
        <v>1705270</v>
      </c>
      <c r="AE50" s="56">
        <v>852635</v>
      </c>
      <c r="AF50" s="57">
        <v>852635</v>
      </c>
      <c r="AG50" s="74"/>
    </row>
    <row r="51" spans="3:33" ht="14.25" thickBot="1">
      <c r="C51" s="74"/>
      <c r="D51" s="74"/>
      <c r="E51" s="74"/>
      <c r="F51" s="74"/>
      <c r="G51" s="74"/>
      <c r="H51" s="74"/>
      <c r="I51" s="74"/>
      <c r="O51" s="74"/>
      <c r="P51" s="74"/>
      <c r="Q51" s="74"/>
      <c r="R51" s="74"/>
      <c r="S51" s="74"/>
      <c r="T51" s="74"/>
      <c r="U51" s="74"/>
      <c r="Z51" s="198" t="s">
        <v>228</v>
      </c>
      <c r="AA51" s="73">
        <f aca="true" t="shared" si="25" ref="AA51:AF51">AA49-AA50</f>
        <v>0</v>
      </c>
      <c r="AB51" s="73">
        <f t="shared" si="25"/>
        <v>188615</v>
      </c>
      <c r="AC51" s="73">
        <f t="shared" si="25"/>
        <v>0</v>
      </c>
      <c r="AD51" s="73">
        <f t="shared" si="25"/>
        <v>188615</v>
      </c>
      <c r="AE51" s="73">
        <f t="shared" si="25"/>
        <v>-289572</v>
      </c>
      <c r="AF51" s="63">
        <f t="shared" si="25"/>
        <v>478187</v>
      </c>
      <c r="AG51" s="74"/>
    </row>
    <row r="52" spans="3:33" ht="14.25" thickTop="1">
      <c r="C52" s="74"/>
      <c r="D52" s="74"/>
      <c r="E52" s="74"/>
      <c r="F52" s="74"/>
      <c r="G52" s="74"/>
      <c r="H52" s="74"/>
      <c r="I52" s="74"/>
      <c r="O52" s="74"/>
      <c r="P52" s="74"/>
      <c r="Q52" s="74"/>
      <c r="R52" s="74"/>
      <c r="S52" s="74"/>
      <c r="T52" s="74"/>
      <c r="U52" s="74"/>
      <c r="AA52" s="74"/>
      <c r="AB52" s="74"/>
      <c r="AC52" s="74"/>
      <c r="AD52" s="74"/>
      <c r="AE52" s="74"/>
      <c r="AF52" s="74"/>
      <c r="AG52" s="74"/>
    </row>
    <row r="53" spans="3:33" ht="13.5">
      <c r="C53" s="74"/>
      <c r="D53" s="74"/>
      <c r="E53" s="74"/>
      <c r="F53" s="74"/>
      <c r="G53" s="74"/>
      <c r="H53" s="74"/>
      <c r="I53" s="74"/>
      <c r="O53" s="74"/>
      <c r="P53" s="74"/>
      <c r="Q53" s="74"/>
      <c r="R53" s="74"/>
      <c r="S53" s="74"/>
      <c r="T53" s="74"/>
      <c r="U53" s="74"/>
      <c r="AA53" s="74"/>
      <c r="AB53" s="74"/>
      <c r="AC53" s="74"/>
      <c r="AD53" s="74"/>
      <c r="AE53" s="74"/>
      <c r="AF53" s="74"/>
      <c r="AG53" s="74"/>
    </row>
    <row r="54" spans="3:33" ht="13.5">
      <c r="C54" s="74"/>
      <c r="D54" s="74"/>
      <c r="E54" s="74"/>
      <c r="F54" s="74"/>
      <c r="G54" s="74"/>
      <c r="H54" s="74"/>
      <c r="I54" s="74"/>
      <c r="O54" s="74"/>
      <c r="P54" s="74"/>
      <c r="Q54" s="74"/>
      <c r="R54" s="74"/>
      <c r="S54" s="74"/>
      <c r="T54" s="74"/>
      <c r="U54" s="74"/>
      <c r="AA54" s="74"/>
      <c r="AB54" s="74"/>
      <c r="AC54" s="74"/>
      <c r="AD54" s="74"/>
      <c r="AE54" s="74"/>
      <c r="AF54" s="74"/>
      <c r="AG54" s="74"/>
    </row>
    <row r="55" spans="3:33" ht="13.5">
      <c r="C55" s="74"/>
      <c r="D55" s="74"/>
      <c r="E55" s="74"/>
      <c r="F55" s="74"/>
      <c r="G55" s="74"/>
      <c r="H55" s="74"/>
      <c r="I55" s="74"/>
      <c r="O55" s="74"/>
      <c r="P55" s="74"/>
      <c r="Q55" s="74"/>
      <c r="R55" s="74"/>
      <c r="S55" s="74"/>
      <c r="T55" s="74"/>
      <c r="U55" s="74"/>
      <c r="AA55" s="74"/>
      <c r="AB55" s="74"/>
      <c r="AC55" s="74"/>
      <c r="AD55" s="74"/>
      <c r="AE55" s="74"/>
      <c r="AF55" s="74"/>
      <c r="AG55" s="74"/>
    </row>
    <row r="56" spans="3:33" ht="13.5">
      <c r="C56" s="74"/>
      <c r="D56" s="74"/>
      <c r="E56" s="74"/>
      <c r="F56" s="74"/>
      <c r="G56" s="74"/>
      <c r="H56" s="74"/>
      <c r="I56" s="74"/>
      <c r="O56" s="74"/>
      <c r="P56" s="74"/>
      <c r="Q56" s="74"/>
      <c r="R56" s="74"/>
      <c r="S56" s="74"/>
      <c r="T56" s="74"/>
      <c r="U56" s="74"/>
      <c r="AA56" s="74"/>
      <c r="AB56" s="74"/>
      <c r="AC56" s="74"/>
      <c r="AD56" s="74"/>
      <c r="AE56" s="74"/>
      <c r="AF56" s="74"/>
      <c r="AG56" s="74"/>
    </row>
  </sheetData>
  <sheetProtection/>
  <mergeCells count="6">
    <mergeCell ref="A1:K1"/>
    <mergeCell ref="A3:K3"/>
    <mergeCell ref="M1:W1"/>
    <mergeCell ref="M3:W3"/>
    <mergeCell ref="Y1:AI1"/>
    <mergeCell ref="Y3:AI3"/>
  </mergeCells>
  <printOptions/>
  <pageMargins left="0.7480314960629921" right="0.7480314960629921" top="0.984251968503937" bottom="0.984251968503937" header="0.5118110236220472" footer="0.5118110236220472"/>
  <pageSetup fitToHeight="0" fitToWidth="1" orientation="portrait" paperSize="9" scale="81" r:id="rId1"/>
  <headerFooter alignWithMargins="0">
    <oddFooter>&amp;C－&amp;P－</oddFooter>
  </headerFooter>
  <colBreaks count="1" manualBreakCount="1">
    <brk id="12" max="65535" man="1"/>
  </colBreaks>
</worksheet>
</file>

<file path=xl/worksheets/sheet6.xml><?xml version="1.0" encoding="utf-8"?>
<worksheet xmlns="http://schemas.openxmlformats.org/spreadsheetml/2006/main" xmlns:r="http://schemas.openxmlformats.org/officeDocument/2006/relationships">
  <dimension ref="A1:I36"/>
  <sheetViews>
    <sheetView zoomScalePageLayoutView="0" workbookViewId="0" topLeftCell="A1">
      <selection activeCell="D44" sqref="D44"/>
    </sheetView>
  </sheetViews>
  <sheetFormatPr defaultColWidth="9.00390625" defaultRowHeight="13.5"/>
  <cols>
    <col min="1" max="1" width="2.25390625" style="0" customWidth="1"/>
    <col min="2" max="5" width="2.375" style="0" customWidth="1"/>
    <col min="6" max="6" width="36.625" style="0" customWidth="1"/>
    <col min="7" max="9" width="12.625" style="0" customWidth="1"/>
  </cols>
  <sheetData>
    <row r="1" spans="1:9" ht="15.75" customHeight="1">
      <c r="A1" s="249" t="s">
        <v>183</v>
      </c>
      <c r="B1" s="249"/>
      <c r="C1" s="249"/>
      <c r="D1" s="249"/>
      <c r="E1" s="249"/>
      <c r="F1" s="249"/>
      <c r="G1" s="249"/>
      <c r="H1" s="249"/>
      <c r="I1" s="249"/>
    </row>
    <row r="2" spans="2:9" ht="13.5">
      <c r="B2" s="113"/>
      <c r="C2" s="113"/>
      <c r="D2" s="113"/>
      <c r="E2" s="113"/>
      <c r="F2" s="113"/>
      <c r="G2" s="113"/>
      <c r="H2" s="113"/>
      <c r="I2" s="113"/>
    </row>
    <row r="3" spans="2:9" s="1" customFormat="1" ht="14.25">
      <c r="B3" s="242" t="s">
        <v>229</v>
      </c>
      <c r="C3" s="242"/>
      <c r="D3" s="242"/>
      <c r="E3" s="242"/>
      <c r="F3" s="242"/>
      <c r="G3" s="242"/>
      <c r="H3" s="242"/>
      <c r="I3" s="242"/>
    </row>
    <row r="4" spans="2:9" s="1" customFormat="1" ht="14.25">
      <c r="B4" s="114"/>
      <c r="C4" s="114"/>
      <c r="D4" s="114"/>
      <c r="E4" s="114"/>
      <c r="F4" s="114"/>
      <c r="G4" s="114"/>
      <c r="H4" s="114"/>
      <c r="I4" s="114"/>
    </row>
    <row r="5" spans="2:9" s="1" customFormat="1" ht="14.25">
      <c r="B5" s="242" t="s">
        <v>230</v>
      </c>
      <c r="C5" s="242"/>
      <c r="D5" s="242"/>
      <c r="E5" s="242"/>
      <c r="F5" s="242"/>
      <c r="G5" s="242"/>
      <c r="H5" s="242"/>
      <c r="I5" s="242"/>
    </row>
    <row r="6" spans="1:9" s="1" customFormat="1" ht="15" thickBot="1">
      <c r="A6" s="270" t="s">
        <v>150</v>
      </c>
      <c r="B6" s="270"/>
      <c r="C6" s="270"/>
      <c r="D6" s="270"/>
      <c r="E6" s="270"/>
      <c r="F6" s="270"/>
      <c r="G6" s="270"/>
      <c r="H6" s="270"/>
      <c r="I6" s="270"/>
    </row>
    <row r="7" spans="2:9" s="1" customFormat="1" ht="15" thickTop="1">
      <c r="B7" s="257" t="s">
        <v>191</v>
      </c>
      <c r="C7" s="258"/>
      <c r="D7" s="258"/>
      <c r="E7" s="258"/>
      <c r="F7" s="258"/>
      <c r="G7" s="265" t="s">
        <v>182</v>
      </c>
      <c r="H7" s="266"/>
      <c r="I7" s="267"/>
    </row>
    <row r="8" spans="2:9" s="1" customFormat="1" ht="14.25">
      <c r="B8" s="80" t="s">
        <v>153</v>
      </c>
      <c r="C8" s="81" t="s">
        <v>154</v>
      </c>
      <c r="D8" s="81"/>
      <c r="E8" s="81"/>
      <c r="F8" s="81"/>
      <c r="G8" s="82"/>
      <c r="H8" s="82"/>
      <c r="I8" s="115"/>
    </row>
    <row r="9" spans="2:9" s="1" customFormat="1" ht="14.25">
      <c r="B9" s="80"/>
      <c r="C9" s="85">
        <v>1</v>
      </c>
      <c r="D9" s="81" t="s">
        <v>155</v>
      </c>
      <c r="E9" s="81"/>
      <c r="F9" s="81"/>
      <c r="G9" s="82"/>
      <c r="H9" s="82"/>
      <c r="I9" s="115"/>
    </row>
    <row r="10" spans="2:9" s="1" customFormat="1" ht="14.25">
      <c r="B10" s="80"/>
      <c r="C10" s="85"/>
      <c r="D10" s="81" t="s">
        <v>156</v>
      </c>
      <c r="E10" s="81"/>
      <c r="F10" s="81"/>
      <c r="G10" s="82">
        <v>4188938</v>
      </c>
      <c r="H10" s="82"/>
      <c r="I10" s="115"/>
    </row>
    <row r="11" spans="2:9" s="1" customFormat="1" ht="14.25">
      <c r="B11" s="80"/>
      <c r="C11" s="85"/>
      <c r="D11" s="81" t="s">
        <v>157</v>
      </c>
      <c r="E11" s="81"/>
      <c r="F11" s="81"/>
      <c r="G11" s="116">
        <v>0</v>
      </c>
      <c r="H11" s="82"/>
      <c r="I11" s="115"/>
    </row>
    <row r="12" spans="2:9" s="1" customFormat="1" ht="14.25">
      <c r="B12" s="80"/>
      <c r="C12" s="85"/>
      <c r="D12" s="90" t="s">
        <v>158</v>
      </c>
      <c r="E12" s="81"/>
      <c r="F12" s="81"/>
      <c r="G12" s="117"/>
      <c r="H12" s="116">
        <f>SUM(G10:G11)</f>
        <v>4188938</v>
      </c>
      <c r="I12" s="115"/>
    </row>
    <row r="13" spans="2:9" s="1" customFormat="1" ht="14.25">
      <c r="B13" s="80"/>
      <c r="C13" s="85">
        <v>2</v>
      </c>
      <c r="D13" s="81" t="s">
        <v>159</v>
      </c>
      <c r="E13" s="81"/>
      <c r="F13" s="81"/>
      <c r="G13" s="82"/>
      <c r="H13" s="82"/>
      <c r="I13" s="115"/>
    </row>
    <row r="14" spans="2:9" s="1" customFormat="1" ht="14.25">
      <c r="B14" s="80"/>
      <c r="C14" s="85"/>
      <c r="D14" s="118" t="s">
        <v>160</v>
      </c>
      <c r="E14" s="81"/>
      <c r="F14" s="81"/>
      <c r="G14" s="82"/>
      <c r="H14" s="82"/>
      <c r="I14" s="115"/>
    </row>
    <row r="15" spans="2:9" s="1" customFormat="1" ht="14.25">
      <c r="B15" s="80"/>
      <c r="C15" s="85"/>
      <c r="D15" s="118"/>
      <c r="E15" s="81" t="s">
        <v>161</v>
      </c>
      <c r="F15" s="81"/>
      <c r="G15" s="87">
        <v>305182</v>
      </c>
      <c r="H15" s="82"/>
      <c r="I15" s="115"/>
    </row>
    <row r="16" spans="2:9" s="1" customFormat="1" ht="14.25">
      <c r="B16" s="80"/>
      <c r="C16" s="85"/>
      <c r="D16" s="118"/>
      <c r="E16" s="81" t="s">
        <v>162</v>
      </c>
      <c r="F16" s="81"/>
      <c r="G16" s="92">
        <f>SUM(G15)</f>
        <v>305182</v>
      </c>
      <c r="H16" s="82"/>
      <c r="I16" s="115"/>
    </row>
    <row r="17" spans="2:9" s="1" customFormat="1" ht="14.25">
      <c r="B17" s="80"/>
      <c r="C17" s="85"/>
      <c r="D17" s="118" t="s">
        <v>163</v>
      </c>
      <c r="E17" s="81"/>
      <c r="F17" s="81"/>
      <c r="G17" s="82"/>
      <c r="H17" s="82"/>
      <c r="I17" s="115"/>
    </row>
    <row r="18" spans="2:9" s="1" customFormat="1" ht="14.25">
      <c r="B18" s="80"/>
      <c r="C18" s="85"/>
      <c r="D18" s="118"/>
      <c r="E18" s="81" t="s">
        <v>164</v>
      </c>
      <c r="F18" s="81"/>
      <c r="G18" s="87">
        <v>1025640</v>
      </c>
      <c r="H18" s="82"/>
      <c r="I18" s="115"/>
    </row>
    <row r="19" spans="2:9" s="1" customFormat="1" ht="14.25">
      <c r="B19" s="80"/>
      <c r="C19" s="85"/>
      <c r="D19" s="118"/>
      <c r="E19" s="90" t="s">
        <v>165</v>
      </c>
      <c r="F19" s="81"/>
      <c r="G19" s="92">
        <f>SUM(G18)</f>
        <v>1025640</v>
      </c>
      <c r="H19" s="82"/>
      <c r="I19" s="115"/>
    </row>
    <row r="20" spans="2:9" s="1" customFormat="1" ht="14.25">
      <c r="B20" s="80"/>
      <c r="C20" s="85"/>
      <c r="D20" s="118" t="s">
        <v>166</v>
      </c>
      <c r="E20" s="90"/>
      <c r="F20" s="81"/>
      <c r="G20" s="92"/>
      <c r="H20" s="82"/>
      <c r="I20" s="115"/>
    </row>
    <row r="21" spans="2:9" s="1" customFormat="1" ht="14.25">
      <c r="B21" s="80"/>
      <c r="C21" s="85"/>
      <c r="D21" s="118"/>
      <c r="E21" s="90" t="s">
        <v>167</v>
      </c>
      <c r="F21" s="81"/>
      <c r="G21" s="87">
        <v>0</v>
      </c>
      <c r="H21" s="82"/>
      <c r="I21" s="115"/>
    </row>
    <row r="22" spans="2:9" s="1" customFormat="1" ht="14.25">
      <c r="B22" s="80"/>
      <c r="C22" s="85"/>
      <c r="D22" s="118" t="s">
        <v>168</v>
      </c>
      <c r="E22" s="81"/>
      <c r="F22" s="81"/>
      <c r="G22" s="82"/>
      <c r="H22" s="87">
        <f>G16+G19+G21</f>
        <v>1330822</v>
      </c>
      <c r="I22" s="115"/>
    </row>
    <row r="23" spans="2:9" s="1" customFormat="1" ht="15" thickBot="1">
      <c r="B23" s="80"/>
      <c r="C23" s="85" t="s">
        <v>169</v>
      </c>
      <c r="D23" s="118"/>
      <c r="E23" s="81"/>
      <c r="F23" s="81"/>
      <c r="G23" s="82"/>
      <c r="H23" s="86"/>
      <c r="I23" s="119">
        <f>H12+H22</f>
        <v>5519760</v>
      </c>
    </row>
    <row r="24" spans="2:9" s="1" customFormat="1" ht="15" thickTop="1">
      <c r="B24" s="80" t="s">
        <v>170</v>
      </c>
      <c r="C24" s="85" t="s">
        <v>171</v>
      </c>
      <c r="D24" s="81"/>
      <c r="E24" s="81"/>
      <c r="F24" s="81"/>
      <c r="G24" s="82"/>
      <c r="H24" s="82"/>
      <c r="I24" s="115"/>
    </row>
    <row r="25" spans="2:9" s="1" customFormat="1" ht="14.25">
      <c r="B25" s="80"/>
      <c r="C25" s="85">
        <v>1</v>
      </c>
      <c r="D25" s="81" t="s">
        <v>172</v>
      </c>
      <c r="E25" s="81"/>
      <c r="F25" s="81"/>
      <c r="G25" s="82"/>
      <c r="H25" s="86"/>
      <c r="I25" s="115"/>
    </row>
    <row r="26" spans="2:9" s="1" customFormat="1" ht="14.25">
      <c r="B26" s="80"/>
      <c r="C26" s="85"/>
      <c r="D26" s="81" t="s">
        <v>173</v>
      </c>
      <c r="E26" s="81"/>
      <c r="F26" s="81"/>
      <c r="G26" s="86">
        <v>1668</v>
      </c>
      <c r="H26" s="86"/>
      <c r="I26" s="115"/>
    </row>
    <row r="27" spans="2:9" s="1" customFormat="1" ht="14.25">
      <c r="B27" s="80"/>
      <c r="C27" s="85"/>
      <c r="D27" s="81" t="s">
        <v>231</v>
      </c>
      <c r="E27" s="81"/>
      <c r="F27" s="81"/>
      <c r="G27" s="86">
        <v>8888</v>
      </c>
      <c r="H27" s="86"/>
      <c r="I27" s="115"/>
    </row>
    <row r="28" spans="2:9" s="1" customFormat="1" ht="14.25">
      <c r="B28" s="80"/>
      <c r="C28" s="85"/>
      <c r="D28" s="90" t="s">
        <v>174</v>
      </c>
      <c r="E28" s="81"/>
      <c r="F28" s="81"/>
      <c r="G28" s="83"/>
      <c r="H28" s="87">
        <f>SUM(G26:G27)</f>
        <v>10556</v>
      </c>
      <c r="I28" s="115"/>
    </row>
    <row r="29" spans="2:9" s="1" customFormat="1" ht="14.25">
      <c r="B29" s="80"/>
      <c r="C29" s="85">
        <v>2</v>
      </c>
      <c r="D29" s="90" t="s">
        <v>175</v>
      </c>
      <c r="E29" s="81"/>
      <c r="F29" s="81"/>
      <c r="G29" s="82"/>
      <c r="H29" s="82"/>
      <c r="I29" s="115"/>
    </row>
    <row r="30" spans="2:9" s="1" customFormat="1" ht="14.25">
      <c r="B30" s="80"/>
      <c r="C30" s="85"/>
      <c r="D30" s="90" t="s">
        <v>176</v>
      </c>
      <c r="E30" s="81"/>
      <c r="F30" s="81"/>
      <c r="G30" s="86"/>
      <c r="H30" s="87">
        <f>SUM(G30)</f>
        <v>0</v>
      </c>
      <c r="I30" s="115"/>
    </row>
    <row r="31" spans="2:9" s="1" customFormat="1" ht="15" thickBot="1">
      <c r="B31" s="80"/>
      <c r="C31" s="85" t="s">
        <v>177</v>
      </c>
      <c r="D31" s="90"/>
      <c r="E31" s="81"/>
      <c r="F31" s="81"/>
      <c r="G31" s="82"/>
      <c r="H31" s="82"/>
      <c r="I31" s="119">
        <f>H28+H30</f>
        <v>10556</v>
      </c>
    </row>
    <row r="32" spans="2:9" s="1" customFormat="1" ht="15" thickTop="1">
      <c r="B32" s="80" t="s">
        <v>178</v>
      </c>
      <c r="C32" s="85" t="s">
        <v>179</v>
      </c>
      <c r="D32" s="81"/>
      <c r="E32" s="81"/>
      <c r="F32" s="81"/>
      <c r="G32" s="82"/>
      <c r="H32" s="82"/>
      <c r="I32" s="115"/>
    </row>
    <row r="33" spans="2:9" s="1" customFormat="1" ht="14.25">
      <c r="B33" s="80"/>
      <c r="C33" s="85"/>
      <c r="D33" s="90" t="s">
        <v>232</v>
      </c>
      <c r="E33" s="81"/>
      <c r="F33" s="81"/>
      <c r="G33" s="82"/>
      <c r="H33" s="86">
        <v>6605708</v>
      </c>
      <c r="I33" s="115">
        <f>H33</f>
        <v>6605708</v>
      </c>
    </row>
    <row r="34" spans="2:9" s="1" customFormat="1" ht="14.25">
      <c r="B34" s="80"/>
      <c r="C34" s="85"/>
      <c r="D34" s="90" t="s">
        <v>88</v>
      </c>
      <c r="E34" s="81"/>
      <c r="F34" s="81"/>
      <c r="G34" s="82"/>
      <c r="H34" s="82">
        <v>-1096504</v>
      </c>
      <c r="I34" s="115">
        <f>H34</f>
        <v>-1096504</v>
      </c>
    </row>
    <row r="35" spans="2:9" s="1" customFormat="1" ht="14.25">
      <c r="B35" s="80"/>
      <c r="C35" s="85" t="s">
        <v>180</v>
      </c>
      <c r="D35" s="81"/>
      <c r="E35" s="81"/>
      <c r="F35" s="81"/>
      <c r="G35" s="82"/>
      <c r="H35" s="82"/>
      <c r="I35" s="120">
        <f>I33+I34</f>
        <v>5509204</v>
      </c>
    </row>
    <row r="36" spans="2:9" s="1" customFormat="1" ht="15" thickBot="1">
      <c r="B36" s="100"/>
      <c r="C36" s="101" t="s">
        <v>181</v>
      </c>
      <c r="D36" s="102"/>
      <c r="E36" s="103"/>
      <c r="F36" s="103"/>
      <c r="G36" s="104"/>
      <c r="H36" s="104"/>
      <c r="I36" s="119">
        <f>I31+I35</f>
        <v>5519760</v>
      </c>
    </row>
    <row r="37" ht="14.25" thickTop="1"/>
  </sheetData>
  <sheetProtection insertRows="0"/>
  <protectedRanges>
    <protectedRange sqref="A6 B5 B6:C6 D1:D5 B1:C4 E1:I6" name="範囲2_2"/>
    <protectedRange sqref="A6 B5 E1:E6 D1:D5 B1:C4 B6:C6" name="範囲1_2"/>
  </protectedRanges>
  <mergeCells count="6">
    <mergeCell ref="A1:I1"/>
    <mergeCell ref="B7:F7"/>
    <mergeCell ref="G7:I7"/>
    <mergeCell ref="A6:I6"/>
    <mergeCell ref="B3:I3"/>
    <mergeCell ref="B5:I5"/>
  </mergeCells>
  <printOptions/>
  <pageMargins left="0.7874015748031497" right="0.7874015748031497" top="0.5905511811023623" bottom="0.984251968503937" header="0.5118110236220472" footer="0.7086614173228347"/>
  <pageSetup cellComments="asDisplayed" horizontalDpi="600" verticalDpi="60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J51"/>
  <sheetViews>
    <sheetView zoomScalePageLayoutView="0" workbookViewId="0" topLeftCell="A1">
      <selection activeCell="D44" sqref="D44"/>
    </sheetView>
  </sheetViews>
  <sheetFormatPr defaultColWidth="9.00390625" defaultRowHeight="13.5"/>
  <cols>
    <col min="1" max="1" width="2.25390625" style="0" customWidth="1"/>
    <col min="2" max="5" width="2.625" style="8" customWidth="1"/>
    <col min="6" max="6" width="36.125" style="8" customWidth="1"/>
    <col min="7" max="9" width="12.50390625" style="8" customWidth="1"/>
    <col min="10" max="10" width="1.625" style="8" customWidth="1"/>
  </cols>
  <sheetData>
    <row r="1" spans="1:10" ht="15.75" customHeight="1">
      <c r="A1" s="249" t="s">
        <v>215</v>
      </c>
      <c r="B1" s="249"/>
      <c r="C1" s="249"/>
      <c r="D1" s="249"/>
      <c r="E1" s="249"/>
      <c r="F1" s="249"/>
      <c r="G1" s="249"/>
      <c r="H1" s="249"/>
      <c r="I1" s="249"/>
      <c r="J1"/>
    </row>
    <row r="3" spans="2:10" s="1" customFormat="1" ht="17.25">
      <c r="B3" s="255" t="s">
        <v>234</v>
      </c>
      <c r="C3" s="255"/>
      <c r="D3" s="255"/>
      <c r="E3" s="255"/>
      <c r="F3" s="255"/>
      <c r="G3" s="255"/>
      <c r="H3" s="255"/>
      <c r="I3" s="255"/>
      <c r="J3" s="8"/>
    </row>
    <row r="4" spans="2:10" s="1" customFormat="1" ht="14.25">
      <c r="B4" s="256"/>
      <c r="C4" s="256"/>
      <c r="D4" s="256"/>
      <c r="E4" s="256"/>
      <c r="F4" s="256"/>
      <c r="G4" s="256"/>
      <c r="H4" s="256"/>
      <c r="I4" s="256"/>
      <c r="J4" s="8"/>
    </row>
    <row r="5" spans="2:10" s="1" customFormat="1" ht="14.25">
      <c r="B5" s="256" t="s">
        <v>235</v>
      </c>
      <c r="C5" s="256"/>
      <c r="D5" s="256"/>
      <c r="E5" s="256"/>
      <c r="F5" s="256"/>
      <c r="G5" s="256"/>
      <c r="H5" s="256"/>
      <c r="I5" s="256"/>
      <c r="J5" s="8"/>
    </row>
    <row r="6" spans="2:10" s="1" customFormat="1" ht="15" thickBot="1">
      <c r="B6" s="8"/>
      <c r="C6" s="8"/>
      <c r="D6" s="8"/>
      <c r="E6" s="8"/>
      <c r="F6" s="8"/>
      <c r="G6" s="8"/>
      <c r="H6" s="8"/>
      <c r="I6" s="76" t="s">
        <v>50</v>
      </c>
      <c r="J6" s="8"/>
    </row>
    <row r="7" spans="2:10" s="1" customFormat="1" ht="15.75" customHeight="1" thickTop="1">
      <c r="B7" s="257" t="s">
        <v>191</v>
      </c>
      <c r="C7" s="258"/>
      <c r="D7" s="258"/>
      <c r="E7" s="258"/>
      <c r="F7" s="271"/>
      <c r="G7" s="265" t="s">
        <v>190</v>
      </c>
      <c r="H7" s="266"/>
      <c r="I7" s="267"/>
      <c r="J7" s="8"/>
    </row>
    <row r="8" spans="2:10" s="1" customFormat="1" ht="14.25">
      <c r="B8" s="80" t="s">
        <v>153</v>
      </c>
      <c r="C8" s="81" t="s">
        <v>154</v>
      </c>
      <c r="D8" s="81"/>
      <c r="E8" s="81"/>
      <c r="F8" s="81"/>
      <c r="G8" s="82"/>
      <c r="H8" s="82"/>
      <c r="I8" s="115"/>
      <c r="J8" s="8"/>
    </row>
    <row r="9" spans="2:10" s="1" customFormat="1" ht="14.25">
      <c r="B9" s="80"/>
      <c r="C9" s="85">
        <v>1</v>
      </c>
      <c r="D9" s="81" t="s">
        <v>155</v>
      </c>
      <c r="E9" s="81"/>
      <c r="F9" s="81"/>
      <c r="G9" s="82"/>
      <c r="H9" s="82"/>
      <c r="I9" s="115"/>
      <c r="J9" s="8"/>
    </row>
    <row r="10" spans="2:10" s="1" customFormat="1" ht="14.25">
      <c r="B10" s="80"/>
      <c r="C10" s="85"/>
      <c r="D10" s="81" t="s">
        <v>156</v>
      </c>
      <c r="E10" s="81"/>
      <c r="F10" s="81"/>
      <c r="G10" s="82"/>
      <c r="H10" s="82"/>
      <c r="I10" s="115"/>
      <c r="J10" s="8"/>
    </row>
    <row r="11" spans="2:10" s="1" customFormat="1" ht="14.25">
      <c r="B11" s="80"/>
      <c r="C11" s="85"/>
      <c r="D11" s="81"/>
      <c r="E11" s="81" t="s">
        <v>184</v>
      </c>
      <c r="F11" s="81"/>
      <c r="G11" s="82">
        <v>557377</v>
      </c>
      <c r="H11" s="82"/>
      <c r="I11" s="115"/>
      <c r="J11" s="8"/>
    </row>
    <row r="12" spans="2:10" s="1" customFormat="1" ht="14.25">
      <c r="B12" s="80"/>
      <c r="C12" s="85"/>
      <c r="D12" s="81"/>
      <c r="E12" s="81" t="s">
        <v>185</v>
      </c>
      <c r="F12" s="81"/>
      <c r="G12" s="82">
        <v>3631561</v>
      </c>
      <c r="H12" s="82"/>
      <c r="I12" s="115"/>
      <c r="J12" s="8"/>
    </row>
    <row r="13" spans="2:10" s="1" customFormat="1" ht="14.25">
      <c r="B13" s="80"/>
      <c r="C13" s="85"/>
      <c r="D13" s="90" t="s">
        <v>158</v>
      </c>
      <c r="E13" s="81"/>
      <c r="F13" s="81"/>
      <c r="G13" s="117"/>
      <c r="H13" s="116">
        <f>SUM(G11:G12)</f>
        <v>4188938</v>
      </c>
      <c r="I13" s="115"/>
      <c r="J13" s="8"/>
    </row>
    <row r="14" spans="2:10" s="1" customFormat="1" ht="14.25">
      <c r="B14" s="80"/>
      <c r="C14" s="85">
        <v>2</v>
      </c>
      <c r="D14" s="81" t="s">
        <v>159</v>
      </c>
      <c r="E14" s="81"/>
      <c r="F14" s="81"/>
      <c r="G14" s="82"/>
      <c r="H14" s="82"/>
      <c r="I14" s="115"/>
      <c r="J14" s="8"/>
    </row>
    <row r="15" spans="2:10" s="1" customFormat="1" ht="14.25">
      <c r="B15" s="80"/>
      <c r="C15" s="85"/>
      <c r="D15" s="118" t="s">
        <v>160</v>
      </c>
      <c r="E15" s="81"/>
      <c r="F15" s="81"/>
      <c r="G15" s="82"/>
      <c r="H15" s="82"/>
      <c r="I15" s="115"/>
      <c r="J15" s="8"/>
    </row>
    <row r="16" spans="2:10" s="1" customFormat="1" ht="14.25">
      <c r="B16" s="80"/>
      <c r="C16" s="85"/>
      <c r="D16" s="118"/>
      <c r="E16" s="81" t="s">
        <v>161</v>
      </c>
      <c r="F16" s="81"/>
      <c r="G16" s="86"/>
      <c r="H16" s="82"/>
      <c r="I16" s="115"/>
      <c r="J16" s="8"/>
    </row>
    <row r="17" spans="2:10" s="1" customFormat="1" ht="14.25">
      <c r="B17" s="80"/>
      <c r="C17" s="85"/>
      <c r="D17" s="118"/>
      <c r="E17" s="81"/>
      <c r="F17" s="81" t="s">
        <v>186</v>
      </c>
      <c r="G17" s="86">
        <v>13125</v>
      </c>
      <c r="H17" s="82"/>
      <c r="I17" s="115"/>
      <c r="J17" s="8"/>
    </row>
    <row r="18" spans="2:10" s="1" customFormat="1" ht="14.25">
      <c r="B18" s="80"/>
      <c r="C18" s="85"/>
      <c r="D18" s="118"/>
      <c r="E18" s="81"/>
      <c r="F18" s="81" t="s">
        <v>187</v>
      </c>
      <c r="G18" s="86">
        <v>5250</v>
      </c>
      <c r="H18" s="82"/>
      <c r="I18" s="115"/>
      <c r="J18" s="8"/>
    </row>
    <row r="19" spans="2:10" s="1" customFormat="1" ht="14.25">
      <c r="B19" s="80"/>
      <c r="C19" s="85"/>
      <c r="D19" s="118"/>
      <c r="E19" s="81"/>
      <c r="F19" s="81" t="s">
        <v>236</v>
      </c>
      <c r="G19" s="86">
        <v>210000</v>
      </c>
      <c r="H19" s="82"/>
      <c r="I19" s="115"/>
      <c r="J19" s="8"/>
    </row>
    <row r="20" spans="2:10" s="1" customFormat="1" ht="14.25">
      <c r="B20" s="80"/>
      <c r="C20" s="85"/>
      <c r="D20" s="118"/>
      <c r="E20" s="81"/>
      <c r="F20" s="81" t="s">
        <v>239</v>
      </c>
      <c r="G20" s="86">
        <v>76807</v>
      </c>
      <c r="H20" s="82"/>
      <c r="I20" s="115"/>
      <c r="J20" s="8"/>
    </row>
    <row r="21" spans="2:10" s="1" customFormat="1" ht="14.25">
      <c r="B21" s="80"/>
      <c r="C21" s="85"/>
      <c r="D21" s="118"/>
      <c r="E21" s="81" t="s">
        <v>162</v>
      </c>
      <c r="F21" s="81"/>
      <c r="G21" s="92">
        <f>SUM(G17:G20)</f>
        <v>305182</v>
      </c>
      <c r="H21" s="82"/>
      <c r="I21" s="115"/>
      <c r="J21" s="8"/>
    </row>
    <row r="22" spans="2:10" s="1" customFormat="1" ht="14.25">
      <c r="B22" s="80"/>
      <c r="C22" s="85"/>
      <c r="D22" s="118" t="s">
        <v>163</v>
      </c>
      <c r="E22" s="81"/>
      <c r="F22" s="81"/>
      <c r="G22" s="82"/>
      <c r="H22" s="82"/>
      <c r="I22" s="115"/>
      <c r="J22" s="8"/>
    </row>
    <row r="23" spans="2:10" s="1" customFormat="1" ht="14.25">
      <c r="B23" s="80"/>
      <c r="C23" s="85"/>
      <c r="D23" s="118"/>
      <c r="E23" s="81" t="s">
        <v>164</v>
      </c>
      <c r="F23" s="81"/>
      <c r="G23" s="86"/>
      <c r="H23" s="82"/>
      <c r="I23" s="115"/>
      <c r="J23" s="8"/>
    </row>
    <row r="24" spans="2:10" s="1" customFormat="1" ht="14.25">
      <c r="B24" s="80"/>
      <c r="C24" s="85"/>
      <c r="D24" s="118"/>
      <c r="E24" s="81"/>
      <c r="F24" s="81" t="s">
        <v>188</v>
      </c>
      <c r="G24" s="86">
        <v>17640</v>
      </c>
      <c r="H24" s="82"/>
      <c r="I24" s="115"/>
      <c r="J24" s="8"/>
    </row>
    <row r="25" spans="2:10" s="1" customFormat="1" ht="14.25">
      <c r="B25" s="80"/>
      <c r="C25" s="85"/>
      <c r="D25" s="118"/>
      <c r="E25" s="81"/>
      <c r="F25" s="81" t="s">
        <v>237</v>
      </c>
      <c r="G25" s="86">
        <v>336000</v>
      </c>
      <c r="H25" s="82"/>
      <c r="I25" s="115"/>
      <c r="J25" s="8"/>
    </row>
    <row r="26" spans="2:10" s="1" customFormat="1" ht="14.25">
      <c r="B26" s="80"/>
      <c r="C26" s="85"/>
      <c r="D26" s="118"/>
      <c r="E26" s="81"/>
      <c r="F26" s="81" t="s">
        <v>238</v>
      </c>
      <c r="G26" s="87">
        <v>672000</v>
      </c>
      <c r="H26" s="82"/>
      <c r="I26" s="115"/>
      <c r="J26" s="8"/>
    </row>
    <row r="27" spans="2:10" s="1" customFormat="1" ht="14.25">
      <c r="B27" s="80"/>
      <c r="C27" s="85"/>
      <c r="D27" s="118"/>
      <c r="E27" s="90" t="s">
        <v>165</v>
      </c>
      <c r="F27" s="81"/>
      <c r="G27" s="92">
        <f>SUM(G24:G26)</f>
        <v>1025640</v>
      </c>
      <c r="H27" s="82"/>
      <c r="I27" s="115"/>
      <c r="J27" s="8"/>
    </row>
    <row r="28" spans="2:10" s="1" customFormat="1" ht="14.25">
      <c r="B28" s="80"/>
      <c r="C28" s="85"/>
      <c r="D28" s="118" t="s">
        <v>166</v>
      </c>
      <c r="E28" s="90"/>
      <c r="F28" s="81"/>
      <c r="G28" s="92"/>
      <c r="H28" s="82"/>
      <c r="I28" s="115"/>
      <c r="J28" s="8"/>
    </row>
    <row r="29" spans="2:10" s="1" customFormat="1" ht="14.25">
      <c r="B29" s="80"/>
      <c r="C29" s="85"/>
      <c r="D29" s="118"/>
      <c r="E29" s="90" t="s">
        <v>167</v>
      </c>
      <c r="F29" s="81"/>
      <c r="G29" s="87">
        <v>0</v>
      </c>
      <c r="H29" s="82"/>
      <c r="I29" s="115"/>
      <c r="J29" s="8"/>
    </row>
    <row r="30" spans="2:10" s="1" customFormat="1" ht="14.25">
      <c r="B30" s="80"/>
      <c r="C30" s="85"/>
      <c r="D30" s="118" t="s">
        <v>168</v>
      </c>
      <c r="E30" s="81"/>
      <c r="F30" s="81"/>
      <c r="G30" s="82"/>
      <c r="H30" s="87">
        <f>G21+G27+G29</f>
        <v>1330822</v>
      </c>
      <c r="I30" s="115"/>
      <c r="J30" s="8"/>
    </row>
    <row r="31" spans="2:10" s="1" customFormat="1" ht="14.25">
      <c r="B31" s="80"/>
      <c r="C31" s="85" t="s">
        <v>169</v>
      </c>
      <c r="D31" s="118"/>
      <c r="E31" s="81"/>
      <c r="F31" s="81"/>
      <c r="G31" s="82"/>
      <c r="H31" s="86"/>
      <c r="I31" s="120">
        <f>H13+H30</f>
        <v>5519760</v>
      </c>
      <c r="J31" s="8"/>
    </row>
    <row r="32" spans="2:10" s="1" customFormat="1" ht="14.25">
      <c r="B32" s="80" t="s">
        <v>170</v>
      </c>
      <c r="C32" s="85" t="s">
        <v>171</v>
      </c>
      <c r="D32" s="81"/>
      <c r="E32" s="81"/>
      <c r="F32" s="81"/>
      <c r="G32" s="82"/>
      <c r="H32" s="82"/>
      <c r="I32" s="115"/>
      <c r="J32" s="8"/>
    </row>
    <row r="33" spans="2:10" s="1" customFormat="1" ht="14.25">
      <c r="B33" s="80"/>
      <c r="C33" s="85">
        <v>1</v>
      </c>
      <c r="D33" s="81" t="s">
        <v>172</v>
      </c>
      <c r="E33" s="81"/>
      <c r="F33" s="81"/>
      <c r="G33" s="82"/>
      <c r="H33" s="86"/>
      <c r="I33" s="115"/>
      <c r="J33" s="8"/>
    </row>
    <row r="34" spans="2:10" s="1" customFormat="1" ht="14.25">
      <c r="B34" s="80"/>
      <c r="C34" s="85"/>
      <c r="D34" s="81" t="s">
        <v>173</v>
      </c>
      <c r="E34" s="81"/>
      <c r="F34" s="81"/>
      <c r="G34" s="86"/>
      <c r="H34" s="86"/>
      <c r="I34" s="115"/>
      <c r="J34" s="8"/>
    </row>
    <row r="35" spans="2:10" s="1" customFormat="1" ht="14.25">
      <c r="B35" s="80"/>
      <c r="C35" s="85"/>
      <c r="D35" s="81"/>
      <c r="E35" s="81" t="s">
        <v>189</v>
      </c>
      <c r="F35" s="81"/>
      <c r="G35" s="86">
        <v>1668</v>
      </c>
      <c r="H35" s="86"/>
      <c r="I35" s="115"/>
      <c r="J35" s="8"/>
    </row>
    <row r="36" spans="2:10" s="1" customFormat="1" ht="14.25">
      <c r="B36" s="80"/>
      <c r="C36" s="85"/>
      <c r="D36" s="81" t="s">
        <v>231</v>
      </c>
      <c r="E36" s="81"/>
      <c r="F36" s="81"/>
      <c r="G36" s="86"/>
      <c r="H36" s="86"/>
      <c r="I36" s="115"/>
      <c r="J36" s="8"/>
    </row>
    <row r="37" spans="2:10" s="1" customFormat="1" ht="14.25">
      <c r="B37" s="80"/>
      <c r="C37" s="85"/>
      <c r="D37" s="81"/>
      <c r="E37" s="81" t="s">
        <v>240</v>
      </c>
      <c r="F37" s="81"/>
      <c r="G37" s="86">
        <v>8888</v>
      </c>
      <c r="H37" s="86"/>
      <c r="I37" s="115"/>
      <c r="J37" s="8"/>
    </row>
    <row r="38" spans="2:10" s="1" customFormat="1" ht="14.25">
      <c r="B38" s="80"/>
      <c r="C38" s="85"/>
      <c r="D38" s="90" t="s">
        <v>174</v>
      </c>
      <c r="E38" s="81"/>
      <c r="F38" s="81"/>
      <c r="G38" s="83"/>
      <c r="H38" s="87">
        <f>SUM(G35:G37)</f>
        <v>10556</v>
      </c>
      <c r="I38" s="115"/>
      <c r="J38" s="8"/>
    </row>
    <row r="39" spans="2:10" s="1" customFormat="1" ht="14.25">
      <c r="B39" s="80"/>
      <c r="C39" s="85">
        <v>2</v>
      </c>
      <c r="D39" s="90" t="s">
        <v>175</v>
      </c>
      <c r="E39" s="81"/>
      <c r="F39" s="81"/>
      <c r="G39" s="82"/>
      <c r="H39" s="82"/>
      <c r="I39" s="115"/>
      <c r="J39" s="8"/>
    </row>
    <row r="40" spans="2:10" s="1" customFormat="1" ht="14.25">
      <c r="B40" s="80"/>
      <c r="C40" s="85"/>
      <c r="D40" s="90" t="s">
        <v>176</v>
      </c>
      <c r="E40" s="81"/>
      <c r="F40" s="81"/>
      <c r="G40" s="82"/>
      <c r="H40" s="87">
        <v>0</v>
      </c>
      <c r="I40" s="115"/>
      <c r="J40" s="8"/>
    </row>
    <row r="41" spans="2:10" s="1" customFormat="1" ht="14.25">
      <c r="B41" s="80"/>
      <c r="C41" s="85" t="s">
        <v>177</v>
      </c>
      <c r="D41" s="90"/>
      <c r="E41" s="81"/>
      <c r="F41" s="81"/>
      <c r="G41" s="82"/>
      <c r="H41" s="82"/>
      <c r="I41" s="120">
        <f>H38+H40</f>
        <v>10556</v>
      </c>
      <c r="J41" s="8"/>
    </row>
    <row r="42" spans="2:10" s="1" customFormat="1" ht="15" thickBot="1">
      <c r="B42" s="100"/>
      <c r="C42" s="101" t="s">
        <v>179</v>
      </c>
      <c r="D42" s="103"/>
      <c r="E42" s="103"/>
      <c r="F42" s="103"/>
      <c r="G42" s="104"/>
      <c r="H42" s="104"/>
      <c r="I42" s="119">
        <f>I31-I41</f>
        <v>5509204</v>
      </c>
      <c r="J42" s="8"/>
    </row>
    <row r="43" spans="2:10" s="1" customFormat="1" ht="15" thickTop="1">
      <c r="B43" s="8"/>
      <c r="C43" s="8"/>
      <c r="D43" s="8"/>
      <c r="E43" s="8"/>
      <c r="F43" s="8"/>
      <c r="G43" s="8"/>
      <c r="H43" s="8"/>
      <c r="I43" s="8"/>
      <c r="J43" s="8"/>
    </row>
    <row r="44" spans="2:10" s="1" customFormat="1" ht="14.25">
      <c r="B44" s="8"/>
      <c r="C44" s="8"/>
      <c r="D44" s="81"/>
      <c r="E44" s="81"/>
      <c r="F44" s="81"/>
      <c r="G44" s="81"/>
      <c r="H44" s="81"/>
      <c r="I44" s="81"/>
      <c r="J44" s="8"/>
    </row>
    <row r="45" spans="2:10" s="1" customFormat="1" ht="14.25">
      <c r="B45" s="8"/>
      <c r="C45" s="8"/>
      <c r="D45" s="81"/>
      <c r="E45" s="81"/>
      <c r="F45" s="81"/>
      <c r="G45" s="81"/>
      <c r="H45" s="81"/>
      <c r="I45" s="81"/>
      <c r="J45" s="8"/>
    </row>
    <row r="46" spans="2:10" s="1" customFormat="1" ht="14.25">
      <c r="B46" s="8"/>
      <c r="C46" s="8"/>
      <c r="D46" s="81"/>
      <c r="E46" s="81"/>
      <c r="F46" s="81"/>
      <c r="G46" s="81"/>
      <c r="H46" s="81"/>
      <c r="I46" s="81"/>
      <c r="J46" s="8"/>
    </row>
    <row r="47" spans="2:10" s="1" customFormat="1" ht="14.25">
      <c r="B47" s="8"/>
      <c r="C47" s="8"/>
      <c r="D47" s="81"/>
      <c r="E47" s="81"/>
      <c r="F47" s="81"/>
      <c r="G47" s="81"/>
      <c r="H47" s="81"/>
      <c r="I47" s="81"/>
      <c r="J47" s="8"/>
    </row>
    <row r="48" spans="4:9" ht="13.5">
      <c r="D48" s="81"/>
      <c r="E48" s="81"/>
      <c r="F48" s="81"/>
      <c r="G48" s="121"/>
      <c r="H48" s="121"/>
      <c r="I48" s="81"/>
    </row>
    <row r="49" spans="4:9" ht="13.5">
      <c r="D49" s="81"/>
      <c r="E49" s="81"/>
      <c r="F49" s="81"/>
      <c r="G49" s="121"/>
      <c r="H49" s="121"/>
      <c r="I49" s="81"/>
    </row>
    <row r="50" spans="4:9" ht="13.5">
      <c r="D50" s="81"/>
      <c r="E50" s="81"/>
      <c r="F50" s="81"/>
      <c r="G50" s="121"/>
      <c r="H50" s="121"/>
      <c r="I50" s="81"/>
    </row>
    <row r="51" spans="4:9" ht="13.5">
      <c r="D51" s="81"/>
      <c r="E51" s="81"/>
      <c r="F51" s="81"/>
      <c r="G51" s="121"/>
      <c r="H51" s="121"/>
      <c r="I51" s="81"/>
    </row>
  </sheetData>
  <sheetProtection insertRows="0"/>
  <protectedRanges>
    <protectedRange sqref="B1:I1" name="範囲2_2_1"/>
    <protectedRange sqref="B1:E1" name="範囲1_2_1"/>
  </protectedRanges>
  <mergeCells count="6">
    <mergeCell ref="A1:I1"/>
    <mergeCell ref="B3:I3"/>
    <mergeCell ref="B4:I4"/>
    <mergeCell ref="B5:I5"/>
    <mergeCell ref="B7:F7"/>
    <mergeCell ref="G7:I7"/>
  </mergeCells>
  <printOptions/>
  <pageMargins left="0.7874015748031497" right="0.7874015748031497" top="0.5905511811023623" bottom="0.984251968503937" header="0.5118110236220472" footer="0.5118110236220472"/>
  <pageSetup cellComments="asDisplayed" horizontalDpi="600" verticalDpi="600" orientation="portrait" paperSize="9"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I46"/>
  <sheetViews>
    <sheetView workbookViewId="0" topLeftCell="A1">
      <selection activeCell="D44" sqref="D44"/>
    </sheetView>
  </sheetViews>
  <sheetFormatPr defaultColWidth="9.00390625" defaultRowHeight="13.5"/>
  <cols>
    <col min="1" max="8" width="9.625" style="0" customWidth="1"/>
    <col min="9" max="9" width="9.375" style="0" customWidth="1"/>
    <col min="10" max="10" width="1.12109375" style="0" customWidth="1"/>
  </cols>
  <sheetData>
    <row r="1" ht="17.25">
      <c r="I1" s="208" t="s">
        <v>298</v>
      </c>
    </row>
    <row r="4" ht="2.25" customHeight="1"/>
    <row r="5" ht="33" customHeight="1">
      <c r="A5" s="209" t="s">
        <v>299</v>
      </c>
    </row>
    <row r="6" spans="1:9" ht="37.5" customHeight="1">
      <c r="A6" s="272" t="s">
        <v>300</v>
      </c>
      <c r="B6" s="272"/>
      <c r="C6" s="272"/>
      <c r="D6" s="272"/>
      <c r="E6" s="272"/>
      <c r="F6" s="272"/>
      <c r="G6" s="272"/>
      <c r="H6" s="272"/>
      <c r="I6" s="272"/>
    </row>
    <row r="7" spans="3:6" ht="29.25" customHeight="1">
      <c r="C7" s="210"/>
      <c r="D7" s="210"/>
      <c r="E7" s="210"/>
      <c r="F7" s="1"/>
    </row>
    <row r="8" spans="1:6" ht="29.25" customHeight="1">
      <c r="A8" s="1"/>
      <c r="B8" s="1"/>
      <c r="C8" s="1"/>
      <c r="D8" s="1"/>
      <c r="E8" s="210"/>
      <c r="F8" s="1"/>
    </row>
    <row r="9" spans="1:6" ht="29.25" customHeight="1">
      <c r="A9" s="209" t="s">
        <v>301</v>
      </c>
      <c r="B9" s="209"/>
      <c r="C9" s="209"/>
      <c r="D9" s="209"/>
      <c r="E9" s="210"/>
      <c r="F9" s="1"/>
    </row>
    <row r="10" spans="1:6" ht="29.25" customHeight="1">
      <c r="A10" s="209" t="s">
        <v>302</v>
      </c>
      <c r="B10" s="211"/>
      <c r="C10" s="211"/>
      <c r="D10" s="211"/>
      <c r="E10" s="210"/>
      <c r="F10" s="1"/>
    </row>
    <row r="11" spans="1:6" ht="29.25" customHeight="1">
      <c r="A11" s="209" t="s">
        <v>303</v>
      </c>
      <c r="B11" s="150"/>
      <c r="C11" s="150"/>
      <c r="D11" s="150"/>
      <c r="E11" s="210"/>
      <c r="F11" s="1"/>
    </row>
    <row r="12" spans="1:6" ht="29.25" customHeight="1">
      <c r="A12" s="209" t="s">
        <v>304</v>
      </c>
      <c r="B12" s="211"/>
      <c r="C12" s="211"/>
      <c r="D12" s="212"/>
      <c r="E12" s="210"/>
      <c r="F12" s="1"/>
    </row>
    <row r="13" spans="1:6" ht="29.25" customHeight="1">
      <c r="A13" s="209"/>
      <c r="B13" s="211"/>
      <c r="C13" s="211"/>
      <c r="D13" s="212"/>
      <c r="E13" s="210"/>
      <c r="F13" s="1"/>
    </row>
    <row r="14" spans="1:6" ht="29.25" customHeight="1">
      <c r="A14" s="209"/>
      <c r="B14" s="211"/>
      <c r="C14" s="211"/>
      <c r="D14" s="212"/>
      <c r="E14" s="210"/>
      <c r="F14" s="1"/>
    </row>
    <row r="15" spans="1:6" ht="29.25" customHeight="1">
      <c r="A15" s="209"/>
      <c r="B15" s="211"/>
      <c r="C15" s="211"/>
      <c r="D15" s="212"/>
      <c r="E15" s="210"/>
      <c r="F15" s="1"/>
    </row>
    <row r="16" spans="1:6" ht="29.25" customHeight="1">
      <c r="A16" s="1"/>
      <c r="B16" s="210"/>
      <c r="C16" s="210"/>
      <c r="D16" s="210"/>
      <c r="E16" s="210"/>
      <c r="F16" s="1"/>
    </row>
    <row r="17" spans="1:6" ht="29.25" customHeight="1">
      <c r="A17" s="213" t="s">
        <v>305</v>
      </c>
      <c r="B17" s="210"/>
      <c r="C17" s="210"/>
      <c r="D17" s="214"/>
      <c r="E17" s="215"/>
      <c r="F17" s="1"/>
    </row>
    <row r="18" spans="1:9" ht="29.25" customHeight="1">
      <c r="A18" s="212" t="s">
        <v>306</v>
      </c>
      <c r="B18" s="210"/>
      <c r="C18" s="210"/>
      <c r="D18" s="273" t="s">
        <v>307</v>
      </c>
      <c r="E18" s="273"/>
      <c r="F18" s="273"/>
      <c r="G18" s="273"/>
      <c r="H18" s="273"/>
      <c r="I18" s="273"/>
    </row>
    <row r="33" ht="17.25">
      <c r="A33" s="211"/>
    </row>
    <row r="34" spans="3:4" ht="17.25">
      <c r="C34" s="211"/>
      <c r="D34" s="211"/>
    </row>
    <row r="35" spans="3:4" ht="17.25">
      <c r="C35" s="211"/>
      <c r="D35" s="211"/>
    </row>
    <row r="36" spans="1:4" ht="17.25">
      <c r="A36" s="211"/>
      <c r="B36" s="211"/>
      <c r="C36" s="211"/>
      <c r="D36" s="211"/>
    </row>
    <row r="37" spans="1:4" ht="17.25">
      <c r="A37" s="209"/>
      <c r="B37" s="209"/>
      <c r="C37" s="209"/>
      <c r="D37" s="209"/>
    </row>
    <row r="38" spans="1:4" ht="17.25">
      <c r="A38" s="209"/>
      <c r="B38" s="211"/>
      <c r="C38" s="211"/>
      <c r="D38" s="211"/>
    </row>
    <row r="39" spans="1:4" ht="17.25">
      <c r="A39" s="209"/>
      <c r="B39" s="150"/>
      <c r="C39" s="150"/>
      <c r="D39" s="150"/>
    </row>
    <row r="40" spans="1:4" ht="17.25">
      <c r="A40" s="209"/>
      <c r="B40" s="211"/>
      <c r="C40" s="211"/>
      <c r="D40" s="212"/>
    </row>
    <row r="41" spans="1:4" ht="17.25">
      <c r="A41" s="211"/>
      <c r="B41" s="211"/>
      <c r="C41" s="211"/>
      <c r="D41" s="212"/>
    </row>
    <row r="42" spans="1:4" ht="17.25">
      <c r="A42" s="213"/>
      <c r="B42" s="211"/>
      <c r="C42" s="211"/>
      <c r="D42" s="1"/>
    </row>
    <row r="43" ht="17.25">
      <c r="D43" s="214"/>
    </row>
    <row r="44" ht="17.25">
      <c r="D44" s="214"/>
    </row>
    <row r="45" ht="14.25">
      <c r="D45" s="216"/>
    </row>
    <row r="46" ht="17.25">
      <c r="D46" s="214"/>
    </row>
  </sheetData>
  <sheetProtection/>
  <mergeCells count="2">
    <mergeCell ref="A6:I6"/>
    <mergeCell ref="D18:I18"/>
  </mergeCells>
  <printOptions/>
  <pageMargins left="0.7874015748031497" right="0.7874015748031497" top="0.984251968503937" bottom="0.984251968503937" header="0.5118110236220472" footer="0.5118110236220472"/>
  <pageSetup horizontalDpi="300" verticalDpi="300" orientation="portrait" paperSize="9"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J39"/>
  <sheetViews>
    <sheetView tabSelected="1" zoomScalePageLayoutView="0" workbookViewId="0" topLeftCell="A19">
      <selection activeCell="B23" sqref="B23"/>
    </sheetView>
  </sheetViews>
  <sheetFormatPr defaultColWidth="9.00390625" defaultRowHeight="13.5"/>
  <cols>
    <col min="1" max="1" width="2.125" style="0" customWidth="1"/>
    <col min="2" max="2" width="18.75390625" style="0" customWidth="1"/>
    <col min="3" max="3" width="31.25390625" style="0" customWidth="1"/>
    <col min="4" max="4" width="12.50390625" style="0" customWidth="1"/>
    <col min="5" max="5" width="18.875" style="0" customWidth="1"/>
    <col min="6" max="6" width="8.50390625" style="0" customWidth="1"/>
    <col min="7" max="8" width="12.50390625" style="0" customWidth="1"/>
    <col min="9" max="9" width="2.25390625" style="0" customWidth="1"/>
    <col min="10" max="10" width="5.375" style="0" customWidth="1"/>
  </cols>
  <sheetData>
    <row r="1" spans="2:8" ht="15.75" customHeight="1">
      <c r="B1" s="241" t="s">
        <v>149</v>
      </c>
      <c r="C1" s="241"/>
      <c r="D1" s="241"/>
      <c r="E1" s="241"/>
      <c r="F1" s="241"/>
      <c r="G1" s="241"/>
      <c r="H1" s="241"/>
    </row>
    <row r="3" spans="2:8" ht="14.25">
      <c r="B3" s="242" t="s">
        <v>266</v>
      </c>
      <c r="C3" s="242"/>
      <c r="D3" s="242"/>
      <c r="E3" s="242"/>
      <c r="F3" s="242"/>
      <c r="G3" s="242"/>
      <c r="H3" s="242"/>
    </row>
    <row r="4" spans="4:8" ht="14.25">
      <c r="D4" s="1"/>
      <c r="G4" s="21"/>
      <c r="H4" s="21"/>
    </row>
    <row r="5" spans="2:10" ht="13.5">
      <c r="B5" s="243" t="s">
        <v>267</v>
      </c>
      <c r="C5" s="243"/>
      <c r="D5" s="243"/>
      <c r="E5" s="243"/>
      <c r="F5" s="243"/>
      <c r="G5" s="243"/>
      <c r="H5" s="243"/>
      <c r="J5" s="17"/>
    </row>
    <row r="6" spans="3:10" ht="13.5">
      <c r="C6" s="13"/>
      <c r="D6" s="4"/>
      <c r="E6" s="4"/>
      <c r="F6" s="4"/>
      <c r="G6" s="21"/>
      <c r="J6" s="18"/>
    </row>
    <row r="7" spans="3:10" ht="13.5">
      <c r="C7" s="13"/>
      <c r="D7" s="4"/>
      <c r="E7" s="4"/>
      <c r="F7" s="4"/>
      <c r="G7" s="4"/>
      <c r="J7" s="18"/>
    </row>
    <row r="8" spans="4:10" ht="13.5">
      <c r="D8" s="274" t="s">
        <v>14</v>
      </c>
      <c r="E8" s="274"/>
      <c r="F8" s="274"/>
      <c r="G8" s="274"/>
      <c r="H8" s="274"/>
      <c r="I8" s="19"/>
      <c r="J8" s="20"/>
    </row>
    <row r="9" spans="2:4" ht="13.5">
      <c r="B9" s="221"/>
      <c r="C9" s="221"/>
      <c r="D9" s="221"/>
    </row>
    <row r="10" spans="2:3" ht="13.5">
      <c r="B10" s="244" t="s">
        <v>24</v>
      </c>
      <c r="C10" s="244"/>
    </row>
    <row r="11" spans="2:8" ht="13.5" customHeight="1">
      <c r="B11" s="220" t="s">
        <v>268</v>
      </c>
      <c r="C11" s="220"/>
      <c r="D11" s="220"/>
      <c r="E11" s="220"/>
      <c r="F11" s="220"/>
      <c r="G11" s="220"/>
      <c r="H11" s="220"/>
    </row>
    <row r="12" spans="2:8" ht="13.5">
      <c r="B12" s="220"/>
      <c r="C12" s="220"/>
      <c r="D12" s="220"/>
      <c r="E12" s="220"/>
      <c r="F12" s="220"/>
      <c r="G12" s="220"/>
      <c r="H12" s="220"/>
    </row>
    <row r="13" spans="2:8" ht="13.5">
      <c r="B13" s="220"/>
      <c r="C13" s="220"/>
      <c r="D13" s="220"/>
      <c r="E13" s="220"/>
      <c r="F13" s="220"/>
      <c r="G13" s="220"/>
      <c r="H13" s="220"/>
    </row>
    <row r="14" spans="2:8" ht="13.5">
      <c r="B14" s="220"/>
      <c r="C14" s="220"/>
      <c r="D14" s="220"/>
      <c r="E14" s="220"/>
      <c r="F14" s="220"/>
      <c r="G14" s="220"/>
      <c r="H14" s="220"/>
    </row>
    <row r="15" spans="2:8" ht="13.5">
      <c r="B15" s="220"/>
      <c r="C15" s="220"/>
      <c r="D15" s="220"/>
      <c r="E15" s="220"/>
      <c r="F15" s="220"/>
      <c r="G15" s="220"/>
      <c r="H15" s="220"/>
    </row>
    <row r="16" spans="2:8" ht="13.5">
      <c r="B16" s="14"/>
      <c r="C16" s="14"/>
      <c r="D16" s="14"/>
      <c r="E16" s="14"/>
      <c r="F16" s="14"/>
      <c r="G16" s="14"/>
      <c r="H16" s="15"/>
    </row>
    <row r="17" spans="2:4" ht="13.5">
      <c r="B17" s="221" t="s">
        <v>4</v>
      </c>
      <c r="C17" s="221"/>
      <c r="D17" s="221"/>
    </row>
    <row r="19" spans="2:5" ht="13.5">
      <c r="B19" s="222" t="s">
        <v>5</v>
      </c>
      <c r="C19" s="222"/>
      <c r="D19" s="3"/>
      <c r="E19" s="3"/>
    </row>
    <row r="20" spans="2:10" ht="13.5">
      <c r="B20" s="3"/>
      <c r="C20" s="3"/>
      <c r="D20" s="3"/>
      <c r="E20" s="3"/>
      <c r="I20" s="3"/>
      <c r="J20" s="3"/>
    </row>
    <row r="21" spans="2:10" ht="27">
      <c r="B21" s="10" t="s">
        <v>296</v>
      </c>
      <c r="C21" s="10" t="s">
        <v>253</v>
      </c>
      <c r="D21" s="10" t="s">
        <v>297</v>
      </c>
      <c r="E21" s="10" t="s">
        <v>245</v>
      </c>
      <c r="F21" s="10" t="s">
        <v>11</v>
      </c>
      <c r="G21" s="10" t="s">
        <v>6</v>
      </c>
      <c r="H21" s="11" t="s">
        <v>8</v>
      </c>
      <c r="I21" s="7"/>
      <c r="J21" s="7"/>
    </row>
    <row r="22" spans="2:10" ht="75.75" customHeight="1">
      <c r="B22" s="22" t="s">
        <v>15</v>
      </c>
      <c r="C22" s="22" t="s">
        <v>25</v>
      </c>
      <c r="D22" s="23" t="s">
        <v>26</v>
      </c>
      <c r="E22" s="22" t="s">
        <v>12</v>
      </c>
      <c r="F22" s="24" t="s">
        <v>16</v>
      </c>
      <c r="G22" s="25" t="s">
        <v>27</v>
      </c>
      <c r="H22" s="26">
        <v>100</v>
      </c>
      <c r="I22" s="7"/>
      <c r="J22" s="7"/>
    </row>
    <row r="23" spans="2:10" ht="55.5" customHeight="1">
      <c r="B23" s="29" t="s">
        <v>309</v>
      </c>
      <c r="C23" s="22" t="s">
        <v>269</v>
      </c>
      <c r="D23" s="22" t="s">
        <v>271</v>
      </c>
      <c r="E23" s="22" t="s">
        <v>12</v>
      </c>
      <c r="F23" s="24" t="s">
        <v>18</v>
      </c>
      <c r="G23" s="25" t="s">
        <v>19</v>
      </c>
      <c r="H23" s="203" t="s">
        <v>287</v>
      </c>
      <c r="I23" s="7"/>
      <c r="J23" s="7"/>
    </row>
    <row r="24" spans="2:10" ht="75.75" customHeight="1">
      <c r="B24" s="31"/>
      <c r="C24" s="31" t="s">
        <v>277</v>
      </c>
      <c r="D24" s="31" t="s">
        <v>278</v>
      </c>
      <c r="E24" s="31" t="s">
        <v>279</v>
      </c>
      <c r="F24" s="205" t="s">
        <v>275</v>
      </c>
      <c r="G24" s="39" t="s">
        <v>280</v>
      </c>
      <c r="H24" s="206">
        <v>100</v>
      </c>
      <c r="I24" s="7"/>
      <c r="J24" s="7"/>
    </row>
    <row r="25" spans="2:10" ht="93" customHeight="1">
      <c r="B25" s="29" t="s">
        <v>41</v>
      </c>
      <c r="C25" s="29" t="s">
        <v>308</v>
      </c>
      <c r="D25" s="29" t="s">
        <v>272</v>
      </c>
      <c r="E25" s="29" t="s">
        <v>12</v>
      </c>
      <c r="F25" s="42" t="s">
        <v>21</v>
      </c>
      <c r="G25" s="33" t="s">
        <v>43</v>
      </c>
      <c r="H25" s="43">
        <v>100</v>
      </c>
      <c r="I25" s="7"/>
      <c r="J25" s="7"/>
    </row>
    <row r="26" spans="2:8" ht="86.25" customHeight="1">
      <c r="B26" s="29" t="s">
        <v>20</v>
      </c>
      <c r="C26" s="22" t="s">
        <v>270</v>
      </c>
      <c r="D26" s="22" t="s">
        <v>273</v>
      </c>
      <c r="E26" s="22" t="s">
        <v>274</v>
      </c>
      <c r="F26" s="27" t="s">
        <v>275</v>
      </c>
      <c r="G26" s="25" t="s">
        <v>276</v>
      </c>
      <c r="H26" s="28">
        <v>300</v>
      </c>
    </row>
    <row r="27" spans="2:8" ht="50.25" customHeight="1">
      <c r="B27" s="30"/>
      <c r="C27" s="22" t="s">
        <v>36</v>
      </c>
      <c r="D27" s="44" t="s">
        <v>26</v>
      </c>
      <c r="E27" s="22" t="s">
        <v>37</v>
      </c>
      <c r="F27" s="27" t="s">
        <v>21</v>
      </c>
      <c r="G27" s="25" t="s">
        <v>38</v>
      </c>
      <c r="H27" s="28">
        <v>50</v>
      </c>
    </row>
    <row r="28" spans="2:8" ht="70.5" customHeight="1">
      <c r="B28" s="30"/>
      <c r="C28" s="22" t="s">
        <v>284</v>
      </c>
      <c r="D28" s="44" t="s">
        <v>281</v>
      </c>
      <c r="E28" s="22" t="s">
        <v>282</v>
      </c>
      <c r="F28" s="27" t="s">
        <v>21</v>
      </c>
      <c r="G28" s="207" t="s">
        <v>283</v>
      </c>
      <c r="H28" s="28">
        <v>100</v>
      </c>
    </row>
    <row r="29" spans="2:8" ht="36.75" customHeight="1">
      <c r="B29" s="31"/>
      <c r="C29" s="31" t="s">
        <v>39</v>
      </c>
      <c r="D29" s="31" t="s">
        <v>271</v>
      </c>
      <c r="E29" s="31" t="s">
        <v>33</v>
      </c>
      <c r="F29" s="38" t="s">
        <v>16</v>
      </c>
      <c r="G29" s="39" t="s">
        <v>38</v>
      </c>
      <c r="H29" s="204">
        <v>50</v>
      </c>
    </row>
    <row r="30" spans="2:8" ht="64.5" customHeight="1">
      <c r="B30" s="22" t="s">
        <v>44</v>
      </c>
      <c r="C30" s="22" t="s">
        <v>45</v>
      </c>
      <c r="D30" s="44" t="s">
        <v>286</v>
      </c>
      <c r="E30" s="22" t="s">
        <v>33</v>
      </c>
      <c r="F30" s="27" t="s">
        <v>21</v>
      </c>
      <c r="G30" s="25" t="s">
        <v>38</v>
      </c>
      <c r="H30" s="28">
        <v>100</v>
      </c>
    </row>
    <row r="31" spans="2:8" ht="71.25" customHeight="1">
      <c r="B31" s="31" t="s">
        <v>46</v>
      </c>
      <c r="C31" s="31" t="s">
        <v>285</v>
      </c>
      <c r="D31" s="31" t="s">
        <v>271</v>
      </c>
      <c r="E31" s="31" t="s">
        <v>12</v>
      </c>
      <c r="F31" s="38" t="s">
        <v>16</v>
      </c>
      <c r="G31" s="39" t="s">
        <v>48</v>
      </c>
      <c r="H31" s="40">
        <v>2000</v>
      </c>
    </row>
    <row r="32" spans="2:8" ht="12" customHeight="1">
      <c r="B32" s="199"/>
      <c r="C32" s="199"/>
      <c r="D32" s="199"/>
      <c r="E32" s="199"/>
      <c r="F32" s="200"/>
      <c r="G32" s="201"/>
      <c r="H32" s="202"/>
    </row>
    <row r="33" spans="2:8" ht="13.5">
      <c r="B33" s="223" t="s">
        <v>9</v>
      </c>
      <c r="C33" s="223"/>
      <c r="D33" s="6"/>
      <c r="E33" s="9"/>
      <c r="H33" s="8"/>
    </row>
    <row r="34" spans="2:8" ht="6.75" customHeight="1">
      <c r="B34" s="16"/>
      <c r="C34" s="16"/>
      <c r="D34" s="6"/>
      <c r="E34" s="9"/>
      <c r="H34" s="8"/>
    </row>
    <row r="35" spans="2:8" ht="10.5" customHeight="1">
      <c r="B35" s="224" t="s">
        <v>262</v>
      </c>
      <c r="C35" s="224" t="s">
        <v>253</v>
      </c>
      <c r="D35" s="224" t="s">
        <v>294</v>
      </c>
      <c r="E35" s="229" t="s">
        <v>245</v>
      </c>
      <c r="F35" s="230"/>
      <c r="G35" s="235" t="s">
        <v>295</v>
      </c>
      <c r="H35" s="224" t="s">
        <v>10</v>
      </c>
    </row>
    <row r="36" spans="2:8" ht="10.5" customHeight="1">
      <c r="B36" s="225"/>
      <c r="C36" s="225"/>
      <c r="D36" s="227"/>
      <c r="E36" s="231"/>
      <c r="F36" s="232"/>
      <c r="G36" s="236"/>
      <c r="H36" s="239"/>
    </row>
    <row r="37" spans="2:8" ht="10.5" customHeight="1">
      <c r="B37" s="226"/>
      <c r="C37" s="226"/>
      <c r="D37" s="228"/>
      <c r="E37" s="233"/>
      <c r="F37" s="234"/>
      <c r="G37" s="237"/>
      <c r="H37" s="240"/>
    </row>
    <row r="38" spans="2:8" ht="13.5">
      <c r="B38" s="217" t="s">
        <v>49</v>
      </c>
      <c r="C38" s="218"/>
      <c r="D38" s="218"/>
      <c r="E38" s="218"/>
      <c r="F38" s="218"/>
      <c r="G38" s="218"/>
      <c r="H38" s="219"/>
    </row>
    <row r="39" spans="2:8" ht="13.5">
      <c r="B39" s="12"/>
      <c r="C39" s="12"/>
      <c r="D39" s="12"/>
      <c r="E39" s="12"/>
      <c r="F39" s="12"/>
      <c r="G39" s="12"/>
      <c r="H39" s="12"/>
    </row>
  </sheetData>
  <sheetProtection/>
  <mergeCells count="17">
    <mergeCell ref="B1:H1"/>
    <mergeCell ref="B5:H5"/>
    <mergeCell ref="D8:H8"/>
    <mergeCell ref="B9:D9"/>
    <mergeCell ref="B10:C10"/>
    <mergeCell ref="B11:H15"/>
    <mergeCell ref="B3:H3"/>
    <mergeCell ref="E35:F37"/>
    <mergeCell ref="G35:G37"/>
    <mergeCell ref="H35:H37"/>
    <mergeCell ref="B38:H38"/>
    <mergeCell ref="B17:D17"/>
    <mergeCell ref="B19:C19"/>
    <mergeCell ref="B33:C33"/>
    <mergeCell ref="B35:B37"/>
    <mergeCell ref="C35:C37"/>
    <mergeCell ref="D35:D37"/>
  </mergeCells>
  <printOptions/>
  <pageMargins left="0.7874015748031497" right="0.5905511811023623" top="0.5905511811023623" bottom="0.5905511811023623" header="0.5118110236220472" footer="0.5118110236220472"/>
  <pageSetup cellComments="asDisplayed" fitToHeight="0" fitToWidth="1" horizontalDpi="300" verticalDpi="300" orientation="portrait" paperSize="9" scale="75"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ASAHI</cp:lastModifiedBy>
  <cp:lastPrinted>2013-08-06T12:16:10Z</cp:lastPrinted>
  <dcterms:created xsi:type="dcterms:W3CDTF">2004-09-02T03:40:22Z</dcterms:created>
  <dcterms:modified xsi:type="dcterms:W3CDTF">2013-11-19T11:17:49Z</dcterms:modified>
  <cp:category/>
  <cp:version/>
  <cp:contentType/>
  <cp:contentStatus/>
</cp:coreProperties>
</file>